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570" windowHeight="8145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5" i="2" l="1"/>
  <c r="G124" i="2"/>
  <c r="J125" i="2"/>
  <c r="I125" i="2"/>
  <c r="H125" i="2"/>
  <c r="J124" i="2"/>
  <c r="I124" i="2"/>
  <c r="H124" i="2"/>
  <c r="G103" i="2"/>
  <c r="J104" i="2"/>
  <c r="I104" i="2"/>
  <c r="H103" i="2"/>
  <c r="G96" i="2"/>
  <c r="J96" i="2"/>
  <c r="I96" i="2"/>
  <c r="H96" i="2"/>
  <c r="G83" i="2"/>
  <c r="J83" i="2"/>
  <c r="I83" i="2"/>
  <c r="H83" i="2"/>
  <c r="G77" i="2"/>
  <c r="J77" i="2"/>
  <c r="I77" i="2"/>
  <c r="H77" i="2"/>
  <c r="G62" i="2"/>
  <c r="J62" i="2"/>
  <c r="I62" i="2"/>
  <c r="H62" i="2"/>
  <c r="G54" i="2"/>
  <c r="J54" i="2"/>
  <c r="I54" i="2"/>
  <c r="H54" i="2"/>
  <c r="G35" i="2"/>
  <c r="G34" i="2"/>
  <c r="G33" i="2"/>
  <c r="J35" i="2"/>
  <c r="I35" i="2"/>
  <c r="H35" i="2"/>
  <c r="J34" i="2"/>
  <c r="I34" i="2"/>
  <c r="H34" i="2"/>
  <c r="J33" i="2"/>
  <c r="I33" i="2"/>
  <c r="H33" i="2"/>
  <c r="G27" i="2"/>
  <c r="J27" i="2"/>
  <c r="I27" i="2"/>
  <c r="H27" i="2"/>
  <c r="J14" i="2"/>
  <c r="I14" i="2"/>
  <c r="H14" i="2"/>
  <c r="J13" i="2"/>
  <c r="I13" i="2"/>
  <c r="H13" i="2"/>
  <c r="J12" i="2"/>
  <c r="I12" i="2"/>
  <c r="H12" i="2"/>
  <c r="G14" i="2"/>
  <c r="G13" i="2"/>
  <c r="G12" i="2"/>
</calcChain>
</file>

<file path=xl/sharedStrings.xml><?xml version="1.0" encoding="utf-8"?>
<sst xmlns="http://schemas.openxmlformats.org/spreadsheetml/2006/main" count="385" uniqueCount="80">
  <si>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</si>
  <si>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</si>
  <si>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</si>
  <si>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</si>
  <si>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</si>
  <si>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</si>
  <si>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</si>
  <si>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</si>
  <si>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</si>
  <si>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</si>
  <si>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</si>
  <si>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</si>
  <si>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</si>
  <si>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</si>
  <si>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</si>
  <si>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</si>
  <si>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</si>
  <si>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</si>
  <si>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</si>
  <si>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</si>
  <si>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</si>
  <si>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</si>
  <si>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</si>
  <si>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</si>
  <si>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</si>
  <si>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</si>
  <si>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</si>
  <si>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</si>
  <si>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молочная рисовая</t>
  </si>
  <si>
    <t>Чай с сахаром</t>
  </si>
  <si>
    <t>Бутерброд с маслом и сыром</t>
  </si>
  <si>
    <t>50/8/10</t>
  </si>
  <si>
    <t>Конфета, пастила</t>
  </si>
  <si>
    <t>МБОУ Комская СОШ №4</t>
  </si>
  <si>
    <t>Сельдь с луком</t>
  </si>
  <si>
    <t>Суп картофельный гороховый с мясом и со сметаной</t>
  </si>
  <si>
    <t>Азу</t>
  </si>
  <si>
    <t>Напиток с изюмом</t>
  </si>
  <si>
    <t>Хлеб пшеничный, ржаной</t>
  </si>
  <si>
    <t xml:space="preserve">  240/10/10</t>
  </si>
  <si>
    <t>20/40</t>
  </si>
  <si>
    <t>Пельмени отварные</t>
  </si>
  <si>
    <t>Компот из сухофруктов</t>
  </si>
  <si>
    <t>Хлеб пшеничный</t>
  </si>
  <si>
    <t>Винегрет овощной</t>
  </si>
  <si>
    <t>Борщ с мясом со сметаной</t>
  </si>
  <si>
    <t>240/10/10</t>
  </si>
  <si>
    <t>Котлета мясные с соусом белым основным</t>
  </si>
  <si>
    <t>80/20</t>
  </si>
  <si>
    <t>Каша рассыпчатая гречневая</t>
  </si>
  <si>
    <t>Кисель</t>
  </si>
  <si>
    <t xml:space="preserve">Овощное рагу с мясом </t>
  </si>
  <si>
    <t>Чай с сахаром и лимоном</t>
  </si>
  <si>
    <t>200\15\7</t>
  </si>
  <si>
    <t>Апельсин</t>
  </si>
  <si>
    <t>Помидоры (нарезка)</t>
  </si>
  <si>
    <t>Уха (сайра в масле)</t>
  </si>
  <si>
    <t>Плов с мясом</t>
  </si>
  <si>
    <t>Сок персиковый</t>
  </si>
  <si>
    <t xml:space="preserve">Каша расыпчатая гречневая </t>
  </si>
  <si>
    <t>Котлета мясная с соусом сметанным</t>
  </si>
  <si>
    <t>Яблоко</t>
  </si>
  <si>
    <t>Салат со свёклой с чесноком и сыром</t>
  </si>
  <si>
    <t>Щи из свежей капусты с мясом, со сметаной</t>
  </si>
  <si>
    <t>Рыба тушеная с овощами</t>
  </si>
  <si>
    <t>100/20</t>
  </si>
  <si>
    <t>Пюре картофельное</t>
  </si>
  <si>
    <t>Вермишель отварная с маслом</t>
  </si>
  <si>
    <t>Какао с молоком</t>
  </si>
  <si>
    <t>Бутерброд с повидлом</t>
  </si>
  <si>
    <t xml:space="preserve">Салат со свежей капусты </t>
  </si>
  <si>
    <t>Рассольник ленинградский с мясом, со сметаной</t>
  </si>
  <si>
    <t>280/10/10</t>
  </si>
  <si>
    <t>Гуляш</t>
  </si>
  <si>
    <t>Перловка</t>
  </si>
  <si>
    <t>Икра кабачковая</t>
  </si>
  <si>
    <t>Тефтели мясные с белым сметанным соусом</t>
  </si>
  <si>
    <t>Суп картофельный с мясными фрикадельками</t>
  </si>
  <si>
    <t>220/30</t>
  </si>
  <si>
    <t>Капуста тушеная с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</si>
</sst>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0" xfId="0" applyFont="1" applyFill="1" applyBorder="1" applyAlignment="1">
      <alignment wrapText="1"/>
    </xf>
    <xf numFmtId="0" fontId="2" fillId="0" borderId="5" xfId="0" applyFont="1" applyBorder="1"/>
    <xf numFmtId="0" fontId="1" fillId="4" borderId="20" xfId="0" applyFont="1" applyFill="1" applyBorder="1" applyAlignment="1">
      <alignment horizontal="right" wrapText="1"/>
    </xf>
    <xf numFmtId="2" fontId="2" fillId="2" borderId="6" xfId="0" applyNumberFormat="1" applyFont="1" applyFill="1" applyBorder="1" applyProtection="1">
      <protection locked="0"/>
    </xf>
    <xf numFmtId="0" fontId="2" fillId="0" borderId="8" xfId="0" applyFont="1" applyBorder="1"/>
    <xf numFmtId="2" fontId="2" fillId="2" borderId="1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1" fillId="4" borderId="22" xfId="0" applyFont="1" applyFill="1" applyBorder="1" applyAlignment="1">
      <alignment wrapText="1"/>
    </xf>
    <xf numFmtId="0" fontId="1" fillId="4" borderId="21" xfId="0" applyFont="1" applyFill="1" applyBorder="1" applyAlignment="1">
      <alignment wrapText="1"/>
    </xf>
    <xf numFmtId="0" fontId="3" fillId="2" borderId="6" xfId="0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0" borderId="6" xfId="0" applyFont="1" applyBorder="1"/>
    <xf numFmtId="0" fontId="1" fillId="0" borderId="20" xfId="0" applyFont="1" applyBorder="1" applyAlignment="1">
      <alignment horizontal="right"/>
    </xf>
    <xf numFmtId="0" fontId="3" fillId="0" borderId="1" xfId="0" applyFont="1" applyBorder="1"/>
    <xf numFmtId="0" fontId="1" fillId="4" borderId="22" xfId="0" applyFont="1" applyFill="1" applyBorder="1" applyAlignment="1">
      <alignment horizontal="right" wrapText="1"/>
    </xf>
    <xf numFmtId="2" fontId="2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right"/>
    </xf>
    <xf numFmtId="2" fontId="1" fillId="4" borderId="20" xfId="0" applyNumberFormat="1" applyFont="1" applyFill="1" applyBorder="1" applyAlignment="1">
      <alignment wrapText="1"/>
    </xf>
    <xf numFmtId="0" fontId="1" fillId="4" borderId="21" xfId="0" applyFont="1" applyFill="1" applyBorder="1" applyAlignment="1">
      <alignment horizontal="right" wrapText="1"/>
    </xf>
    <xf numFmtId="0" fontId="1" fillId="0" borderId="20" xfId="0" applyFont="1" applyBorder="1"/>
    <xf numFmtId="0" fontId="0" fillId="2" borderId="1" xfId="0" applyNumberFormat="1" applyFill="1" applyBorder="1" applyProtection="1">
      <protection locked="0"/>
    </xf>
    <xf numFmtId="0" fontId="1" fillId="4" borderId="20" xfId="0" applyFont="1" applyFill="1" applyBorder="1" applyAlignment="1">
      <alignment vertical="top" wrapText="1"/>
    </xf>
    <xf numFmtId="0" fontId="1" fillId="0" borderId="20" xfId="0" applyFont="1" applyBorder="1" applyAlignment="1"/>
    <xf numFmtId="0" fontId="1" fillId="4" borderId="23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right" wrapText="1"/>
    </xf>
    <xf numFmtId="0" fontId="1" fillId="4" borderId="24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0" borderId="20" xfId="0" applyFont="1" applyBorder="1" applyAlignment="1">
      <alignment horizontal="left"/>
    </xf>
    <xf numFmtId="0" fontId="1" fillId="4" borderId="20" xfId="0" applyFont="1" applyFill="1" applyBorder="1" applyAlignment="1">
      <alignment horizontal="right" vertical="top" wrapText="1"/>
    </xf>
    <xf numFmtId="2" fontId="1" fillId="4" borderId="20" xfId="0" applyNumberFormat="1" applyFont="1" applyFill="1" applyBorder="1" applyAlignment="1">
      <alignment horizontal="right" vertical="top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4" borderId="24" xfId="0" applyFont="1" applyFill="1" applyBorder="1" applyAlignment="1">
      <alignment wrapText="1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4" borderId="1" xfId="0" applyFont="1" applyFill="1" applyBorder="1" applyAlignment="1">
      <alignment wrapText="1"/>
    </xf>
    <xf numFmtId="0" fontId="1" fillId="0" borderId="24" xfId="0" applyFont="1" applyBorder="1" applyAlignment="1"/>
    <xf numFmtId="2" fontId="0" fillId="2" borderId="1" xfId="0" applyNumberFormat="1" applyFill="1" applyBorder="1" applyAlignment="1" applyProtection="1">
      <protection locked="0"/>
    </xf>
    <xf numFmtId="0" fontId="1" fillId="4" borderId="21" xfId="0" applyFont="1" applyFill="1" applyBorder="1" applyAlignment="1">
      <alignment horizontal="right" vertical="top" wrapText="1"/>
    </xf>
    <xf numFmtId="0" fontId="0" fillId="0" borderId="0" xfId="0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2" fontId="1" fillId="4" borderId="20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A22" sqref="A22:J4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"/>
  <sheetViews>
    <sheetView tabSelected="1" topLeftCell="A118" workbookViewId="0">
      <selection activeCell="G126" sqref="G126:J126"/>
    </sheetView>
  </sheetViews>
  <sheetFormatPr defaultRowHeight="15" x14ac:dyDescent="0.25"/>
  <cols>
    <col min="1" max="1" width="9.85546875" customWidth="1"/>
    <col min="2" max="2" width="11.140625" customWidth="1"/>
    <col min="3" max="3" width="8" customWidth="1"/>
    <col min="4" max="4" width="19.140625" customWidth="1"/>
    <col min="5" max="5" width="6.7109375" customWidth="1"/>
    <col min="6" max="6" width="7.7109375" customWidth="1"/>
    <col min="7" max="7" width="6.5703125" customWidth="1"/>
    <col min="8" max="8" width="10" bestFit="1" customWidth="1"/>
    <col min="9" max="9" width="6.140625" customWidth="1"/>
    <col min="10" max="10" width="8.8554687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68">
        <v>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 customHeight="1" x14ac:dyDescent="0.25">
      <c r="A4" s="42" t="s">
        <v>10</v>
      </c>
      <c r="B4" s="59" t="s">
        <v>11</v>
      </c>
      <c r="C4" s="55"/>
      <c r="D4" s="41" t="s">
        <v>28</v>
      </c>
      <c r="E4" s="43">
        <v>200</v>
      </c>
      <c r="F4" s="56"/>
      <c r="G4" s="60">
        <v>229.4</v>
      </c>
      <c r="H4" s="43">
        <v>5.54</v>
      </c>
      <c r="I4" s="43">
        <v>8.6199999999999992</v>
      </c>
      <c r="J4" s="43">
        <v>32.4</v>
      </c>
    </row>
    <row r="5" spans="1:10" ht="28.5" customHeight="1" x14ac:dyDescent="0.25">
      <c r="A5" s="45"/>
      <c r="B5" s="61" t="s">
        <v>12</v>
      </c>
      <c r="C5" s="57"/>
      <c r="D5" s="41" t="s">
        <v>29</v>
      </c>
      <c r="E5" s="43">
        <v>200</v>
      </c>
      <c r="F5" s="58"/>
      <c r="G5" s="60">
        <v>60</v>
      </c>
      <c r="H5" s="43">
        <v>0.1</v>
      </c>
      <c r="I5" s="43">
        <v>0</v>
      </c>
      <c r="J5" s="43">
        <v>15</v>
      </c>
    </row>
    <row r="6" spans="1:10" ht="51.75" x14ac:dyDescent="0.25">
      <c r="A6" s="45"/>
      <c r="B6" s="61" t="s">
        <v>24</v>
      </c>
      <c r="C6" s="57"/>
      <c r="D6" s="41" t="s">
        <v>30</v>
      </c>
      <c r="E6" s="43" t="s">
        <v>31</v>
      </c>
      <c r="F6" s="58"/>
      <c r="G6" s="60">
        <v>153</v>
      </c>
      <c r="H6" s="43">
        <v>6.7</v>
      </c>
      <c r="I6" s="43">
        <v>9.5</v>
      </c>
      <c r="J6" s="43">
        <v>9.9</v>
      </c>
    </row>
    <row r="7" spans="1:10" ht="26.25" x14ac:dyDescent="0.25">
      <c r="A7" s="45"/>
      <c r="B7" s="41" t="s">
        <v>32</v>
      </c>
      <c r="C7" s="57"/>
      <c r="D7" s="41" t="s">
        <v>32</v>
      </c>
      <c r="E7" s="43">
        <v>20</v>
      </c>
      <c r="F7" s="58"/>
      <c r="G7" s="60">
        <v>98</v>
      </c>
      <c r="H7" s="43">
        <v>0.8</v>
      </c>
      <c r="I7" s="43">
        <v>5.29</v>
      </c>
      <c r="J7" s="43">
        <v>11.8</v>
      </c>
    </row>
    <row r="8" spans="1:10" ht="15.75" thickBot="1" x14ac:dyDescent="0.3">
      <c r="A8" s="47"/>
      <c r="B8" s="48"/>
      <c r="C8" s="48"/>
      <c r="D8" s="49"/>
      <c r="E8" s="50"/>
      <c r="F8" s="51"/>
      <c r="G8" s="50"/>
      <c r="H8" s="50"/>
      <c r="I8" s="50"/>
      <c r="J8" s="52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customHeight="1" x14ac:dyDescent="0.25">
      <c r="A12" s="7" t="s">
        <v>14</v>
      </c>
      <c r="B12" s="10" t="s">
        <v>15</v>
      </c>
      <c r="C12" s="3"/>
      <c r="D12" s="53" t="s">
        <v>34</v>
      </c>
      <c r="E12" s="62">
        <v>70</v>
      </c>
      <c r="F12" s="63"/>
      <c r="G12" s="64">
        <f>236*70/100</f>
        <v>165.2</v>
      </c>
      <c r="H12" s="62">
        <f>9.6*70/100</f>
        <v>6.72</v>
      </c>
      <c r="I12" s="62">
        <f>20.3*70/100</f>
        <v>14.21</v>
      </c>
      <c r="J12" s="62">
        <f>3.8*70/100</f>
        <v>2.66</v>
      </c>
    </row>
    <row r="13" spans="1:10" ht="62.25" customHeight="1" x14ac:dyDescent="0.25">
      <c r="A13" s="7"/>
      <c r="B13" s="1" t="s">
        <v>16</v>
      </c>
      <c r="C13" s="2"/>
      <c r="D13" s="41" t="s">
        <v>35</v>
      </c>
      <c r="E13" s="41" t="s">
        <v>39</v>
      </c>
      <c r="F13" s="46"/>
      <c r="G13" s="41">
        <f>432*240/1000</f>
        <v>103.68</v>
      </c>
      <c r="H13" s="65">
        <f>9.2*240/1000</f>
        <v>2.2080000000000002</v>
      </c>
      <c r="I13" s="41">
        <f>17*240/1000</f>
        <v>4.08</v>
      </c>
      <c r="J13" s="41">
        <f>60.5*240/1000</f>
        <v>14.52</v>
      </c>
    </row>
    <row r="14" spans="1:10" x14ac:dyDescent="0.25">
      <c r="A14" s="7"/>
      <c r="B14" s="1" t="s">
        <v>17</v>
      </c>
      <c r="C14" s="2"/>
      <c r="D14" s="54" t="s">
        <v>36</v>
      </c>
      <c r="E14" s="66">
        <v>300</v>
      </c>
      <c r="F14" s="46"/>
      <c r="G14" s="66">
        <f>497*300/325</f>
        <v>458.76923076923077</v>
      </c>
      <c r="H14" s="66">
        <f>26.5*300/325</f>
        <v>24.46153846153846</v>
      </c>
      <c r="I14" s="66">
        <f>28.4*300/325</f>
        <v>26.215384615384615</v>
      </c>
      <c r="J14" s="66">
        <f>33.8*300/325</f>
        <v>31.2</v>
      </c>
    </row>
    <row r="15" spans="1:10" x14ac:dyDescent="0.25">
      <c r="A15" s="7"/>
      <c r="B15" s="1" t="s">
        <v>18</v>
      </c>
      <c r="C15" s="2"/>
      <c r="D15" s="41"/>
      <c r="E15" s="41"/>
      <c r="F15" s="46"/>
      <c r="G15" s="67"/>
      <c r="H15" s="41"/>
      <c r="I15" s="41"/>
      <c r="J15" s="41"/>
    </row>
    <row r="16" spans="1:10" ht="26.25" x14ac:dyDescent="0.25">
      <c r="A16" s="7"/>
      <c r="B16" s="1" t="s">
        <v>19</v>
      </c>
      <c r="C16" s="2"/>
      <c r="D16" s="41" t="s">
        <v>37</v>
      </c>
      <c r="E16" s="41">
        <v>200</v>
      </c>
      <c r="F16" s="46"/>
      <c r="G16" s="67">
        <v>81</v>
      </c>
      <c r="H16" s="41">
        <v>0.3</v>
      </c>
      <c r="I16" s="41">
        <v>0</v>
      </c>
      <c r="J16" s="41">
        <v>20.100000000000001</v>
      </c>
    </row>
    <row r="17" spans="1:10" ht="26.25" x14ac:dyDescent="0.25">
      <c r="A17" s="7"/>
      <c r="B17" s="1" t="s">
        <v>25</v>
      </c>
      <c r="C17" s="2"/>
      <c r="D17" s="41" t="s">
        <v>38</v>
      </c>
      <c r="E17" s="43" t="s">
        <v>40</v>
      </c>
      <c r="F17" s="46"/>
      <c r="G17" s="60">
        <v>116.6</v>
      </c>
      <c r="H17" s="43">
        <v>4.16</v>
      </c>
      <c r="I17" s="43">
        <v>0.64</v>
      </c>
      <c r="J17" s="43">
        <v>23.2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A22" t="s">
        <v>0</v>
      </c>
      <c r="B22" s="38" t="s">
        <v>33</v>
      </c>
      <c r="C22" s="39"/>
      <c r="D22" s="40"/>
      <c r="E22" t="s">
        <v>22</v>
      </c>
      <c r="F22" s="24"/>
      <c r="I22" t="s">
        <v>1</v>
      </c>
      <c r="J22" s="68">
        <v>2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26</v>
      </c>
      <c r="D24" s="13" t="s">
        <v>4</v>
      </c>
      <c r="E24" s="13" t="s">
        <v>27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ht="25.5" x14ac:dyDescent="0.25">
      <c r="A25" s="4" t="s">
        <v>10</v>
      </c>
      <c r="B25" s="5" t="s">
        <v>11</v>
      </c>
      <c r="C25" s="6"/>
      <c r="D25" s="69" t="s">
        <v>41</v>
      </c>
      <c r="E25" s="43">
        <v>200</v>
      </c>
      <c r="F25" s="44"/>
      <c r="G25" s="60">
        <v>391</v>
      </c>
      <c r="H25" s="43">
        <v>21.3</v>
      </c>
      <c r="I25" s="43">
        <v>16.600000000000001</v>
      </c>
      <c r="J25" s="43">
        <v>39.1</v>
      </c>
    </row>
    <row r="26" spans="1:10" ht="26.25" x14ac:dyDescent="0.25">
      <c r="A26" s="7"/>
      <c r="B26" s="1" t="s">
        <v>12</v>
      </c>
      <c r="C26" s="2"/>
      <c r="D26" s="41" t="s">
        <v>42</v>
      </c>
      <c r="E26" s="43">
        <v>200</v>
      </c>
      <c r="F26" s="46"/>
      <c r="G26" s="60">
        <v>110</v>
      </c>
      <c r="H26" s="43">
        <v>0.5</v>
      </c>
      <c r="I26" s="43"/>
      <c r="J26" s="43">
        <v>27</v>
      </c>
    </row>
    <row r="27" spans="1:10" ht="26.25" x14ac:dyDescent="0.25">
      <c r="A27" s="7"/>
      <c r="B27" s="1" t="s">
        <v>24</v>
      </c>
      <c r="C27" s="2"/>
      <c r="D27" s="41" t="s">
        <v>43</v>
      </c>
      <c r="E27" s="43">
        <v>30</v>
      </c>
      <c r="F27" s="46"/>
      <c r="G27" s="60">
        <f>235*30/100</f>
        <v>70.5</v>
      </c>
      <c r="H27" s="43">
        <f>7.6*30/100</f>
        <v>2.2799999999999998</v>
      </c>
      <c r="I27" s="43">
        <f>0.8*30/100</f>
        <v>0.24</v>
      </c>
      <c r="J27" s="43">
        <f>49.2*30/100</f>
        <v>14.76</v>
      </c>
    </row>
    <row r="28" spans="1:10" x14ac:dyDescent="0.25">
      <c r="A28" s="7"/>
      <c r="B28" s="2"/>
      <c r="C28" s="2"/>
      <c r="D28" s="34"/>
      <c r="E28" s="17"/>
      <c r="F28" s="26"/>
      <c r="G28" s="17"/>
      <c r="H28" s="17"/>
      <c r="I28" s="17"/>
      <c r="J28" s="18"/>
    </row>
    <row r="29" spans="1:10" ht="15.75" thickBot="1" x14ac:dyDescent="0.3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ht="26.25" x14ac:dyDescent="0.25">
      <c r="A33" s="7" t="s">
        <v>14</v>
      </c>
      <c r="B33" s="10" t="s">
        <v>15</v>
      </c>
      <c r="C33" s="3"/>
      <c r="D33" s="54" t="s">
        <v>44</v>
      </c>
      <c r="E33" s="66">
        <v>70</v>
      </c>
      <c r="F33" s="28"/>
      <c r="G33" s="66">
        <f>124*70/100</f>
        <v>86.8</v>
      </c>
      <c r="H33" s="66">
        <f>4.9*70/100</f>
        <v>3.43</v>
      </c>
      <c r="I33" s="66">
        <f>8.6*70/100</f>
        <v>6.02</v>
      </c>
      <c r="J33" s="66">
        <f>6.7*70/100</f>
        <v>4.6900000000000004</v>
      </c>
    </row>
    <row r="34" spans="1:10" ht="26.25" x14ac:dyDescent="0.25">
      <c r="A34" s="7"/>
      <c r="B34" s="1" t="s">
        <v>16</v>
      </c>
      <c r="C34" s="2"/>
      <c r="D34" s="69" t="s">
        <v>45</v>
      </c>
      <c r="E34" s="43" t="s">
        <v>46</v>
      </c>
      <c r="F34" s="26"/>
      <c r="G34" s="41">
        <f>380*240/1000</f>
        <v>91.2</v>
      </c>
      <c r="H34" s="41">
        <f>7.3*240/1000</f>
        <v>1.752</v>
      </c>
      <c r="I34" s="41">
        <f>20*240/1000</f>
        <v>4.8</v>
      </c>
      <c r="J34" s="41">
        <f>42.6*240/1000</f>
        <v>10.224</v>
      </c>
    </row>
    <row r="35" spans="1:10" ht="39.75" customHeight="1" x14ac:dyDescent="0.25">
      <c r="A35" s="7"/>
      <c r="B35" s="1" t="s">
        <v>17</v>
      </c>
      <c r="C35" s="2"/>
      <c r="D35" s="54" t="s">
        <v>47</v>
      </c>
      <c r="E35" s="66" t="s">
        <v>48</v>
      </c>
      <c r="F35" s="26"/>
      <c r="G35" s="70">
        <f>286*80/100</f>
        <v>228.8</v>
      </c>
      <c r="H35" s="41">
        <f>17.8*80/100</f>
        <v>14.24</v>
      </c>
      <c r="I35" s="41">
        <f>17.5*80/100</f>
        <v>14</v>
      </c>
      <c r="J35" s="41">
        <f>14.3*80/100</f>
        <v>11.44</v>
      </c>
    </row>
    <row r="36" spans="1:10" ht="27.75" customHeight="1" x14ac:dyDescent="0.25">
      <c r="A36" s="7"/>
      <c r="B36" s="1" t="s">
        <v>18</v>
      </c>
      <c r="C36" s="2"/>
      <c r="D36" s="69" t="s">
        <v>49</v>
      </c>
      <c r="E36" s="43">
        <v>200</v>
      </c>
      <c r="F36" s="26"/>
      <c r="G36" s="43">
        <v>337.4</v>
      </c>
      <c r="H36" s="43">
        <v>11.4</v>
      </c>
      <c r="I36" s="43">
        <v>10.46</v>
      </c>
      <c r="J36" s="43">
        <v>49.44</v>
      </c>
    </row>
    <row r="37" spans="1:10" x14ac:dyDescent="0.25">
      <c r="A37" s="7"/>
      <c r="B37" s="1" t="s">
        <v>19</v>
      </c>
      <c r="C37" s="2"/>
      <c r="D37" s="41" t="s">
        <v>50</v>
      </c>
      <c r="E37" s="43">
        <v>200</v>
      </c>
      <c r="F37" s="26"/>
      <c r="G37" s="67">
        <v>122</v>
      </c>
      <c r="H37" s="41">
        <v>1.4</v>
      </c>
      <c r="I37" s="41">
        <v>0</v>
      </c>
      <c r="J37" s="41">
        <v>29</v>
      </c>
    </row>
    <row r="38" spans="1:10" ht="26.25" customHeight="1" x14ac:dyDescent="0.25">
      <c r="A38" s="7"/>
      <c r="B38" s="1" t="s">
        <v>25</v>
      </c>
      <c r="C38" s="2"/>
      <c r="D38" s="41" t="s">
        <v>38</v>
      </c>
      <c r="E38" s="43" t="s">
        <v>40</v>
      </c>
      <c r="F38" s="26"/>
      <c r="G38" s="60">
        <v>116.6</v>
      </c>
      <c r="H38" s="43">
        <v>4.16</v>
      </c>
      <c r="I38" s="43">
        <v>0.64</v>
      </c>
      <c r="J38" s="43">
        <v>23.2</v>
      </c>
    </row>
    <row r="39" spans="1:10" x14ac:dyDescent="0.25">
      <c r="A39" s="7"/>
      <c r="B39" s="1" t="s">
        <v>21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  <row r="42" spans="1:10" x14ac:dyDescent="0.25">
      <c r="A42" s="88"/>
      <c r="B42" s="89"/>
      <c r="C42" s="89"/>
      <c r="D42" s="90"/>
      <c r="E42" s="91"/>
      <c r="F42" s="92"/>
      <c r="G42" s="91"/>
      <c r="H42" s="91"/>
      <c r="I42" s="91"/>
      <c r="J42" s="91"/>
    </row>
    <row r="43" spans="1:10" x14ac:dyDescent="0.25">
      <c r="A43" s="88"/>
      <c r="B43" s="89"/>
      <c r="C43" s="89"/>
      <c r="D43" s="90"/>
      <c r="E43" s="91"/>
      <c r="F43" s="92"/>
      <c r="G43" s="91"/>
      <c r="H43" s="91"/>
      <c r="I43" s="91"/>
      <c r="J43" s="91"/>
    </row>
    <row r="44" spans="1:10" x14ac:dyDescent="0.25">
      <c r="A44" s="88"/>
      <c r="B44" s="89"/>
      <c r="C44" s="89"/>
      <c r="D44" s="90"/>
      <c r="E44" s="91"/>
      <c r="F44" s="92"/>
      <c r="G44" s="91"/>
      <c r="H44" s="91"/>
      <c r="I44" s="91"/>
      <c r="J44" s="91"/>
    </row>
    <row r="45" spans="1:10" x14ac:dyDescent="0.25">
      <c r="A45" s="88"/>
      <c r="B45" s="89"/>
      <c r="C45" s="89"/>
      <c r="D45" s="90"/>
      <c r="E45" s="91"/>
      <c r="F45" s="92"/>
      <c r="G45" s="91"/>
      <c r="H45" s="91"/>
      <c r="I45" s="91"/>
      <c r="J45" s="91"/>
    </row>
    <row r="46" spans="1:10" x14ac:dyDescent="0.25">
      <c r="A46" s="88"/>
      <c r="B46" s="89"/>
      <c r="C46" s="89"/>
      <c r="D46" s="90"/>
      <c r="E46" s="91"/>
      <c r="F46" s="92"/>
      <c r="G46" s="91"/>
      <c r="H46" s="91"/>
      <c r="I46" s="91"/>
      <c r="J46" s="91"/>
    </row>
    <row r="47" spans="1:10" x14ac:dyDescent="0.25">
      <c r="A47" s="88"/>
      <c r="B47" s="89"/>
      <c r="C47" s="89"/>
      <c r="D47" s="90"/>
      <c r="E47" s="91"/>
      <c r="F47" s="92"/>
      <c r="G47" s="91"/>
      <c r="H47" s="91"/>
      <c r="I47" s="91"/>
      <c r="J47" s="91"/>
    </row>
    <row r="49" spans="1:12" x14ac:dyDescent="0.25">
      <c r="A49" t="s">
        <v>0</v>
      </c>
      <c r="B49" s="38" t="s">
        <v>33</v>
      </c>
      <c r="C49" s="39"/>
      <c r="D49" s="40"/>
      <c r="E49" t="s">
        <v>22</v>
      </c>
      <c r="F49" s="24"/>
      <c r="I49" t="s">
        <v>1</v>
      </c>
      <c r="J49" s="68">
        <v>3</v>
      </c>
    </row>
    <row r="50" spans="1:12" ht="15.75" thickBot="1" x14ac:dyDescent="0.3"/>
    <row r="51" spans="1:12" ht="15.75" thickBot="1" x14ac:dyDescent="0.3">
      <c r="A51" s="12" t="s">
        <v>2</v>
      </c>
      <c r="B51" s="13" t="s">
        <v>3</v>
      </c>
      <c r="C51" s="13" t="s">
        <v>26</v>
      </c>
      <c r="D51" s="13" t="s">
        <v>4</v>
      </c>
      <c r="E51" s="13" t="s">
        <v>27</v>
      </c>
      <c r="F51" s="13" t="s">
        <v>5</v>
      </c>
      <c r="G51" s="13" t="s">
        <v>6</v>
      </c>
      <c r="H51" s="13" t="s">
        <v>7</v>
      </c>
      <c r="I51" s="13" t="s">
        <v>8</v>
      </c>
      <c r="J51" s="14" t="s">
        <v>9</v>
      </c>
    </row>
    <row r="52" spans="1:12" ht="25.5" x14ac:dyDescent="0.25">
      <c r="A52" s="4" t="s">
        <v>10</v>
      </c>
      <c r="B52" s="5" t="s">
        <v>11</v>
      </c>
      <c r="C52" s="6"/>
      <c r="D52" s="69" t="s">
        <v>51</v>
      </c>
      <c r="E52" s="43">
        <v>280</v>
      </c>
      <c r="F52" s="25"/>
      <c r="G52" s="60">
        <v>400</v>
      </c>
      <c r="H52" s="43">
        <v>19.2</v>
      </c>
      <c r="I52" s="43">
        <v>28</v>
      </c>
      <c r="J52" s="74">
        <v>19.3</v>
      </c>
    </row>
    <row r="53" spans="1:12" ht="26.25" x14ac:dyDescent="0.25">
      <c r="A53" s="7"/>
      <c r="B53" s="1" t="s">
        <v>12</v>
      </c>
      <c r="C53" s="2"/>
      <c r="D53" s="69" t="s">
        <v>52</v>
      </c>
      <c r="E53" s="43" t="s">
        <v>53</v>
      </c>
      <c r="F53" s="26"/>
      <c r="G53" s="60">
        <v>153</v>
      </c>
      <c r="H53" s="43">
        <v>6.7</v>
      </c>
      <c r="I53" s="71">
        <v>9.5</v>
      </c>
      <c r="J53" s="75">
        <v>9.9</v>
      </c>
      <c r="K53" s="72"/>
      <c r="L53" s="73"/>
    </row>
    <row r="54" spans="1:12" ht="21.75" customHeight="1" x14ac:dyDescent="0.25">
      <c r="A54" s="7"/>
      <c r="B54" s="1" t="s">
        <v>24</v>
      </c>
      <c r="C54" s="2"/>
      <c r="D54" s="41" t="s">
        <v>43</v>
      </c>
      <c r="E54" s="43">
        <v>30</v>
      </c>
      <c r="F54" s="26"/>
      <c r="G54" s="60">
        <f>235*30/100</f>
        <v>70.5</v>
      </c>
      <c r="H54" s="43">
        <f>7.6*30/100</f>
        <v>2.2799999999999998</v>
      </c>
      <c r="I54" s="43">
        <f>0.8*30/100</f>
        <v>0.24</v>
      </c>
      <c r="J54" s="66">
        <f>49.2*30/100</f>
        <v>14.76</v>
      </c>
    </row>
    <row r="55" spans="1:12" ht="31.5" customHeight="1" x14ac:dyDescent="0.25">
      <c r="A55" s="7"/>
      <c r="B55" s="2"/>
      <c r="C55" s="2"/>
      <c r="D55" s="41" t="s">
        <v>30</v>
      </c>
      <c r="E55" s="43" t="s">
        <v>31</v>
      </c>
      <c r="F55" s="26"/>
      <c r="G55" s="60">
        <v>61</v>
      </c>
      <c r="H55" s="43">
        <v>0.1</v>
      </c>
      <c r="I55" s="43">
        <v>0</v>
      </c>
      <c r="J55" s="43">
        <v>15.2</v>
      </c>
    </row>
    <row r="56" spans="1:12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7" spans="1:12" x14ac:dyDescent="0.25">
      <c r="A57" s="4" t="s">
        <v>13</v>
      </c>
      <c r="B57" s="11" t="s">
        <v>20</v>
      </c>
      <c r="C57" s="6"/>
      <c r="D57" s="41" t="s">
        <v>54</v>
      </c>
      <c r="E57" s="43">
        <v>200</v>
      </c>
      <c r="F57" s="25"/>
      <c r="G57" s="60">
        <v>86</v>
      </c>
      <c r="H57" s="43">
        <v>1.8</v>
      </c>
      <c r="I57" s="43">
        <v>0.4</v>
      </c>
      <c r="J57" s="43">
        <v>16.2</v>
      </c>
    </row>
    <row r="58" spans="1:12" x14ac:dyDescent="0.25">
      <c r="A58" s="7"/>
      <c r="B58" s="2"/>
      <c r="C58" s="2"/>
      <c r="D58" s="34"/>
      <c r="E58" s="17"/>
      <c r="F58" s="26"/>
      <c r="G58" s="17"/>
      <c r="H58" s="17"/>
      <c r="I58" s="17"/>
      <c r="J58" s="18"/>
    </row>
    <row r="59" spans="1:12" ht="15.75" thickBot="1" x14ac:dyDescent="0.3">
      <c r="A59" s="8"/>
      <c r="B59" s="9"/>
      <c r="C59" s="9"/>
      <c r="D59" s="35"/>
      <c r="E59" s="19"/>
      <c r="F59" s="27"/>
      <c r="G59" s="19"/>
      <c r="H59" s="19"/>
      <c r="I59" s="19"/>
      <c r="J59" s="20"/>
    </row>
    <row r="60" spans="1:12" x14ac:dyDescent="0.25">
      <c r="A60" s="7" t="s">
        <v>14</v>
      </c>
      <c r="B60" s="10" t="s">
        <v>15</v>
      </c>
      <c r="C60" s="3"/>
      <c r="D60" s="76" t="s">
        <v>55</v>
      </c>
      <c r="E60" s="41">
        <v>50</v>
      </c>
      <c r="F60" s="28"/>
      <c r="G60" s="41">
        <v>12</v>
      </c>
      <c r="H60" s="41">
        <v>0.55000000000000004</v>
      </c>
      <c r="I60" s="41">
        <v>0.1</v>
      </c>
      <c r="J60" s="41">
        <v>1.9</v>
      </c>
    </row>
    <row r="61" spans="1:12" ht="25.5" x14ac:dyDescent="0.25">
      <c r="A61" s="7"/>
      <c r="B61" s="1" t="s">
        <v>16</v>
      </c>
      <c r="C61" s="2"/>
      <c r="D61" s="69" t="s">
        <v>56</v>
      </c>
      <c r="E61" s="41">
        <v>250</v>
      </c>
      <c r="F61" s="26"/>
      <c r="G61" s="41">
        <v>166.2</v>
      </c>
      <c r="H61" s="41">
        <v>9.3000000000000007</v>
      </c>
      <c r="I61" s="41">
        <v>7.2</v>
      </c>
      <c r="J61" s="41">
        <v>16</v>
      </c>
    </row>
    <row r="62" spans="1:12" x14ac:dyDescent="0.25">
      <c r="A62" s="7"/>
      <c r="B62" s="1" t="s">
        <v>17</v>
      </c>
      <c r="C62" s="2"/>
      <c r="D62" s="69" t="s">
        <v>57</v>
      </c>
      <c r="E62" s="77">
        <v>280</v>
      </c>
      <c r="F62" s="26"/>
      <c r="G62" s="60">
        <f>440*280/250</f>
        <v>492.8</v>
      </c>
      <c r="H62" s="78">
        <f>280*18.9/250</f>
        <v>21.167999999999999</v>
      </c>
      <c r="I62" s="78">
        <f>18.6*280/250</f>
        <v>20.832000000000001</v>
      </c>
      <c r="J62" s="78">
        <f>49.2*280/250</f>
        <v>55.103999999999999</v>
      </c>
    </row>
    <row r="63" spans="1:12" x14ac:dyDescent="0.25">
      <c r="A63" s="7"/>
      <c r="B63" s="1" t="s">
        <v>18</v>
      </c>
      <c r="C63" s="2"/>
      <c r="D63" s="41"/>
      <c r="E63" s="43"/>
      <c r="F63" s="26"/>
      <c r="G63" s="60"/>
      <c r="H63" s="43"/>
      <c r="I63" s="43"/>
      <c r="J63" s="43"/>
    </row>
    <row r="64" spans="1:12" ht="26.25" x14ac:dyDescent="0.25">
      <c r="A64" s="7"/>
      <c r="B64" s="1" t="s">
        <v>19</v>
      </c>
      <c r="C64" s="2"/>
      <c r="D64" s="41" t="s">
        <v>58</v>
      </c>
      <c r="E64" s="43">
        <v>200</v>
      </c>
      <c r="F64" s="26"/>
      <c r="G64" s="60">
        <v>110</v>
      </c>
      <c r="H64" s="43">
        <v>1</v>
      </c>
      <c r="I64" s="43">
        <v>0</v>
      </c>
      <c r="J64" s="43">
        <v>0</v>
      </c>
    </row>
    <row r="65" spans="1:10" ht="39" x14ac:dyDescent="0.25">
      <c r="A65" s="7"/>
      <c r="B65" s="1" t="s">
        <v>25</v>
      </c>
      <c r="C65" s="2"/>
      <c r="D65" s="41" t="s">
        <v>38</v>
      </c>
      <c r="E65" s="43" t="s">
        <v>40</v>
      </c>
      <c r="F65" s="26"/>
      <c r="G65" s="60">
        <v>116.6</v>
      </c>
      <c r="H65" s="43">
        <v>4.16</v>
      </c>
      <c r="I65" s="43">
        <v>0.64</v>
      </c>
      <c r="J65" s="43">
        <v>23.2</v>
      </c>
    </row>
    <row r="66" spans="1:10" x14ac:dyDescent="0.25">
      <c r="A66" s="7"/>
      <c r="B66" s="1" t="s">
        <v>21</v>
      </c>
      <c r="C66" s="2"/>
      <c r="D66" s="34"/>
      <c r="E66" s="17"/>
      <c r="F66" s="26"/>
      <c r="G66" s="17"/>
      <c r="H66" s="17"/>
      <c r="I66" s="17"/>
      <c r="J66" s="18"/>
    </row>
    <row r="67" spans="1:10" x14ac:dyDescent="0.25">
      <c r="A67" s="7"/>
      <c r="B67" s="29"/>
      <c r="C67" s="29"/>
      <c r="D67" s="37"/>
      <c r="E67" s="30"/>
      <c r="F67" s="31"/>
      <c r="G67" s="30"/>
      <c r="H67" s="30"/>
      <c r="I67" s="30"/>
      <c r="J67" s="32"/>
    </row>
    <row r="68" spans="1:10" ht="15.75" thickBot="1" x14ac:dyDescent="0.3">
      <c r="A68" s="8"/>
      <c r="B68" s="9"/>
      <c r="C68" s="9"/>
      <c r="D68" s="35"/>
      <c r="E68" s="19"/>
      <c r="F68" s="27"/>
      <c r="G68" s="19"/>
      <c r="H68" s="19"/>
      <c r="I68" s="19"/>
      <c r="J68" s="20"/>
    </row>
    <row r="70" spans="1:10" x14ac:dyDescent="0.25">
      <c r="A70" t="s">
        <v>0</v>
      </c>
      <c r="B70" s="38" t="s">
        <v>33</v>
      </c>
      <c r="C70" s="39"/>
      <c r="D70" s="40"/>
      <c r="E70" t="s">
        <v>22</v>
      </c>
      <c r="F70" s="24"/>
      <c r="I70" t="s">
        <v>1</v>
      </c>
      <c r="J70" s="68">
        <v>4</v>
      </c>
    </row>
    <row r="71" spans="1:10" ht="15.75" thickBot="1" x14ac:dyDescent="0.3"/>
    <row r="72" spans="1:10" ht="15.75" thickBot="1" x14ac:dyDescent="0.3">
      <c r="A72" s="12" t="s">
        <v>2</v>
      </c>
      <c r="B72" s="13" t="s">
        <v>3</v>
      </c>
      <c r="C72" s="13" t="s">
        <v>26</v>
      </c>
      <c r="D72" s="13" t="s">
        <v>4</v>
      </c>
      <c r="E72" s="13" t="s">
        <v>27</v>
      </c>
      <c r="F72" s="13" t="s">
        <v>5</v>
      </c>
      <c r="G72" s="13" t="s">
        <v>6</v>
      </c>
      <c r="H72" s="13" t="s">
        <v>7</v>
      </c>
      <c r="I72" s="13" t="s">
        <v>8</v>
      </c>
      <c r="J72" s="14" t="s">
        <v>9</v>
      </c>
    </row>
    <row r="73" spans="1:10" ht="38.25" x14ac:dyDescent="0.25">
      <c r="A73" s="4" t="s">
        <v>10</v>
      </c>
      <c r="B73" s="5" t="s">
        <v>11</v>
      </c>
      <c r="C73" s="6"/>
      <c r="D73" s="69" t="s">
        <v>59</v>
      </c>
      <c r="E73" s="41">
        <v>200</v>
      </c>
      <c r="F73" s="25"/>
      <c r="G73" s="43">
        <v>337.4</v>
      </c>
      <c r="H73" s="43">
        <v>11.4</v>
      </c>
      <c r="I73" s="43">
        <v>10.46</v>
      </c>
      <c r="J73" s="43">
        <v>49.44</v>
      </c>
    </row>
    <row r="74" spans="1:10" ht="42" customHeight="1" x14ac:dyDescent="0.25">
      <c r="A74" s="7"/>
      <c r="B74" s="1"/>
      <c r="C74" s="2"/>
      <c r="D74" s="41" t="s">
        <v>60</v>
      </c>
      <c r="E74" s="43" t="s">
        <v>48</v>
      </c>
      <c r="F74" s="26"/>
      <c r="G74" s="70">
        <v>251.86</v>
      </c>
      <c r="H74" s="41">
        <v>14.55</v>
      </c>
      <c r="I74" s="41">
        <v>16.13</v>
      </c>
      <c r="J74" s="41">
        <v>12</v>
      </c>
    </row>
    <row r="75" spans="1:10" x14ac:dyDescent="0.25">
      <c r="A75" s="7"/>
      <c r="B75" s="1" t="s">
        <v>12</v>
      </c>
      <c r="C75" s="2"/>
      <c r="D75" s="41" t="s">
        <v>29</v>
      </c>
      <c r="E75" s="43">
        <v>200</v>
      </c>
      <c r="F75" s="26"/>
      <c r="G75" s="60">
        <v>60</v>
      </c>
      <c r="H75" s="43">
        <v>0.1</v>
      </c>
      <c r="I75" s="43">
        <v>0</v>
      </c>
      <c r="J75" s="43">
        <v>15</v>
      </c>
    </row>
    <row r="76" spans="1:10" x14ac:dyDescent="0.25">
      <c r="A76" s="7"/>
      <c r="B76" s="2"/>
      <c r="C76" s="2"/>
      <c r="D76" s="69"/>
      <c r="E76" s="43"/>
      <c r="F76" s="26"/>
      <c r="G76" s="43"/>
      <c r="H76" s="43"/>
      <c r="I76" s="43"/>
      <c r="J76" s="43"/>
    </row>
    <row r="77" spans="1:10" ht="27" thickBot="1" x14ac:dyDescent="0.3">
      <c r="A77" s="8"/>
      <c r="B77" s="1" t="s">
        <v>24</v>
      </c>
      <c r="C77" s="9"/>
      <c r="D77" s="41" t="s">
        <v>43</v>
      </c>
      <c r="E77" s="43">
        <v>30</v>
      </c>
      <c r="F77" s="27"/>
      <c r="G77" s="60">
        <f>235*30/100</f>
        <v>70.5</v>
      </c>
      <c r="H77" s="43">
        <f>7.6*30/100</f>
        <v>2.2799999999999998</v>
      </c>
      <c r="I77" s="43">
        <f>0.8*30/100</f>
        <v>0.24</v>
      </c>
      <c r="J77" s="43">
        <f>49.2*30/100</f>
        <v>14.76</v>
      </c>
    </row>
    <row r="78" spans="1:10" x14ac:dyDescent="0.25">
      <c r="A78" s="4" t="s">
        <v>13</v>
      </c>
      <c r="B78" s="11" t="s">
        <v>20</v>
      </c>
      <c r="C78" s="6"/>
      <c r="D78" s="69" t="s">
        <v>61</v>
      </c>
      <c r="E78" s="43">
        <v>100</v>
      </c>
      <c r="F78" s="25"/>
      <c r="G78" s="43">
        <v>94</v>
      </c>
      <c r="H78" s="43">
        <v>0.4</v>
      </c>
      <c r="I78" s="43">
        <v>0.4</v>
      </c>
      <c r="J78" s="43">
        <v>19.600000000000001</v>
      </c>
    </row>
    <row r="79" spans="1:10" x14ac:dyDescent="0.25">
      <c r="A79" s="7"/>
      <c r="B79" s="2"/>
      <c r="C79" s="2"/>
      <c r="D79" s="34"/>
      <c r="E79" s="17"/>
      <c r="F79" s="26"/>
      <c r="G79" s="17"/>
      <c r="H79" s="17"/>
      <c r="I79" s="17"/>
      <c r="J79" s="18"/>
    </row>
    <row r="80" spans="1:10" ht="15.75" thickBot="1" x14ac:dyDescent="0.3">
      <c r="A80" s="8"/>
      <c r="B80" s="9"/>
      <c r="C80" s="9"/>
      <c r="D80" s="35"/>
      <c r="E80" s="19"/>
      <c r="F80" s="27"/>
      <c r="G80" s="19"/>
      <c r="H80" s="19"/>
      <c r="I80" s="19"/>
      <c r="J80" s="20"/>
    </row>
    <row r="81" spans="1:12" ht="39.75" customHeight="1" x14ac:dyDescent="0.25">
      <c r="A81" s="7" t="s">
        <v>14</v>
      </c>
      <c r="B81" s="10" t="s">
        <v>15</v>
      </c>
      <c r="C81" s="3"/>
      <c r="D81" s="41" t="s">
        <v>62</v>
      </c>
      <c r="E81" s="41">
        <v>100</v>
      </c>
      <c r="F81" s="28"/>
      <c r="G81" s="41">
        <v>133</v>
      </c>
      <c r="H81" s="41">
        <v>4.9000000000000004</v>
      </c>
      <c r="I81" s="41">
        <v>9.3000000000000007</v>
      </c>
      <c r="J81" s="41">
        <v>7.4</v>
      </c>
    </row>
    <row r="82" spans="1:12" ht="42" customHeight="1" x14ac:dyDescent="0.25">
      <c r="A82" s="7"/>
      <c r="B82" s="1" t="s">
        <v>16</v>
      </c>
      <c r="C82" s="2"/>
      <c r="D82" s="54" t="s">
        <v>63</v>
      </c>
      <c r="E82" s="66" t="s">
        <v>46</v>
      </c>
      <c r="F82" s="26"/>
      <c r="G82" s="66">
        <v>55.77</v>
      </c>
      <c r="H82" s="66">
        <v>1.7</v>
      </c>
      <c r="I82" s="66">
        <v>4.8</v>
      </c>
      <c r="J82" s="66">
        <v>7.5</v>
      </c>
    </row>
    <row r="83" spans="1:12" ht="25.5" x14ac:dyDescent="0.25">
      <c r="A83" s="7"/>
      <c r="B83" s="1" t="s">
        <v>17</v>
      </c>
      <c r="C83" s="2"/>
      <c r="D83" s="69" t="s">
        <v>64</v>
      </c>
      <c r="E83" s="43" t="s">
        <v>65</v>
      </c>
      <c r="F83" s="26"/>
      <c r="G83" s="43">
        <f>143*120/140</f>
        <v>122.57142857142857</v>
      </c>
      <c r="H83" s="43">
        <f>13.3*120/140</f>
        <v>11.4</v>
      </c>
      <c r="I83" s="43">
        <f>7.2*120/140</f>
        <v>6.1714285714285717</v>
      </c>
      <c r="J83" s="43">
        <f>6.3*120/140</f>
        <v>5.4</v>
      </c>
    </row>
    <row r="84" spans="1:12" ht="26.25" x14ac:dyDescent="0.25">
      <c r="A84" s="7"/>
      <c r="B84" s="1" t="s">
        <v>18</v>
      </c>
      <c r="C84" s="2"/>
      <c r="D84" s="41" t="s">
        <v>66</v>
      </c>
      <c r="E84" s="41">
        <v>200</v>
      </c>
      <c r="F84" s="26"/>
      <c r="G84" s="70">
        <v>184</v>
      </c>
      <c r="H84" s="41">
        <v>4.2</v>
      </c>
      <c r="I84" s="41">
        <v>8.8000000000000007</v>
      </c>
      <c r="J84" s="41">
        <v>21.8</v>
      </c>
      <c r="K84" s="72"/>
      <c r="L84" s="73"/>
    </row>
    <row r="85" spans="1:12" ht="26.25" x14ac:dyDescent="0.25">
      <c r="A85" s="7"/>
      <c r="B85" s="1" t="s">
        <v>19</v>
      </c>
      <c r="C85" s="2"/>
      <c r="D85" s="41" t="s">
        <v>42</v>
      </c>
      <c r="E85" s="43">
        <v>199</v>
      </c>
      <c r="F85" s="26"/>
      <c r="G85" s="60">
        <v>116.6</v>
      </c>
      <c r="H85" s="43">
        <v>4.16</v>
      </c>
      <c r="I85" s="43">
        <v>0.64</v>
      </c>
      <c r="J85" s="43">
        <v>23.2</v>
      </c>
    </row>
    <row r="86" spans="1:12" ht="28.5" customHeight="1" x14ac:dyDescent="0.25">
      <c r="A86" s="7"/>
      <c r="B86" s="1" t="s">
        <v>25</v>
      </c>
      <c r="C86" s="2"/>
      <c r="D86" s="41" t="s">
        <v>38</v>
      </c>
      <c r="E86" s="43" t="s">
        <v>40</v>
      </c>
      <c r="F86" s="26"/>
      <c r="G86" s="60">
        <v>110</v>
      </c>
      <c r="H86" s="43">
        <v>0.5</v>
      </c>
      <c r="I86" s="43"/>
      <c r="J86" s="43">
        <v>27</v>
      </c>
    </row>
    <row r="87" spans="1:12" x14ac:dyDescent="0.25">
      <c r="A87" s="7"/>
      <c r="B87" s="1" t="s">
        <v>21</v>
      </c>
      <c r="C87" s="2"/>
      <c r="D87" s="34"/>
      <c r="E87" s="17"/>
      <c r="F87" s="26"/>
      <c r="G87" s="17"/>
      <c r="H87" s="17"/>
      <c r="I87" s="17"/>
      <c r="J87" s="18"/>
    </row>
    <row r="88" spans="1:12" x14ac:dyDescent="0.25">
      <c r="A88" s="7"/>
      <c r="B88" s="29"/>
      <c r="C88" s="29"/>
      <c r="D88" s="37"/>
      <c r="E88" s="30"/>
      <c r="F88" s="31"/>
      <c r="G88" s="30"/>
      <c r="H88" s="30"/>
      <c r="I88" s="30"/>
      <c r="J88" s="32"/>
    </row>
    <row r="89" spans="1:12" ht="15.75" thickBot="1" x14ac:dyDescent="0.3">
      <c r="A89" s="8"/>
      <c r="B89" s="9"/>
      <c r="C89" s="9"/>
      <c r="D89" s="35"/>
      <c r="E89" s="19"/>
      <c r="F89" s="27"/>
      <c r="G89" s="19"/>
      <c r="H89" s="19"/>
      <c r="I89" s="19"/>
      <c r="J89" s="20"/>
    </row>
    <row r="91" spans="1:12" x14ac:dyDescent="0.25">
      <c r="A91" t="s">
        <v>0</v>
      </c>
      <c r="B91" s="38" t="s">
        <v>33</v>
      </c>
      <c r="C91" s="39"/>
      <c r="D91" s="40"/>
      <c r="E91" t="s">
        <v>22</v>
      </c>
      <c r="F91" s="24"/>
      <c r="I91" t="s">
        <v>1</v>
      </c>
      <c r="J91" s="68">
        <v>5</v>
      </c>
    </row>
    <row r="92" spans="1:12" ht="15.75" thickBot="1" x14ac:dyDescent="0.3"/>
    <row r="93" spans="1:12" ht="15.75" thickBot="1" x14ac:dyDescent="0.3">
      <c r="A93" s="12" t="s">
        <v>2</v>
      </c>
      <c r="B93" s="13" t="s">
        <v>3</v>
      </c>
      <c r="C93" s="13" t="s">
        <v>26</v>
      </c>
      <c r="D93" s="13" t="s">
        <v>4</v>
      </c>
      <c r="E93" s="13" t="s">
        <v>27</v>
      </c>
      <c r="F93" s="13" t="s">
        <v>5</v>
      </c>
      <c r="G93" s="13" t="s">
        <v>6</v>
      </c>
      <c r="H93" s="13" t="s">
        <v>7</v>
      </c>
      <c r="I93" s="13" t="s">
        <v>8</v>
      </c>
      <c r="J93" s="14" t="s">
        <v>9</v>
      </c>
    </row>
    <row r="94" spans="1:12" ht="38.25" x14ac:dyDescent="0.25">
      <c r="A94" s="4" t="s">
        <v>10</v>
      </c>
      <c r="B94" s="5" t="s">
        <v>11</v>
      </c>
      <c r="C94" s="6"/>
      <c r="D94" s="69" t="s">
        <v>67</v>
      </c>
      <c r="E94" s="43">
        <v>200</v>
      </c>
      <c r="F94" s="25"/>
      <c r="G94" s="43">
        <v>193.2</v>
      </c>
      <c r="H94" s="43">
        <v>7.54</v>
      </c>
      <c r="I94" s="43">
        <v>0.9</v>
      </c>
      <c r="J94" s="43">
        <v>38.72</v>
      </c>
    </row>
    <row r="95" spans="1:12" ht="26.25" x14ac:dyDescent="0.25">
      <c r="A95" s="7"/>
      <c r="B95" s="1" t="s">
        <v>12</v>
      </c>
      <c r="C95" s="2"/>
      <c r="D95" s="41" t="s">
        <v>68</v>
      </c>
      <c r="E95" s="43">
        <v>200</v>
      </c>
      <c r="F95" s="26"/>
      <c r="G95" s="60">
        <v>144</v>
      </c>
      <c r="H95" s="43">
        <v>3.6</v>
      </c>
      <c r="I95" s="43">
        <v>3.3</v>
      </c>
      <c r="J95" s="43">
        <v>25</v>
      </c>
    </row>
    <row r="96" spans="1:12" ht="27" thickBot="1" x14ac:dyDescent="0.3">
      <c r="A96" s="7"/>
      <c r="B96" s="1" t="s">
        <v>24</v>
      </c>
      <c r="C96" s="2"/>
      <c r="D96" s="41" t="s">
        <v>43</v>
      </c>
      <c r="E96" s="43">
        <v>30</v>
      </c>
      <c r="F96" s="26"/>
      <c r="G96" s="60">
        <f>235*30/100</f>
        <v>70.5</v>
      </c>
      <c r="H96" s="43">
        <f>7.6*30/100</f>
        <v>2.2799999999999998</v>
      </c>
      <c r="I96" s="43">
        <f>0.8*30/100</f>
        <v>0.24</v>
      </c>
      <c r="J96" s="43">
        <f>49.2*30/100</f>
        <v>14.76</v>
      </c>
    </row>
    <row r="97" spans="1:10" ht="26.25" thickBot="1" x14ac:dyDescent="0.3">
      <c r="A97" s="7"/>
      <c r="B97" s="2"/>
      <c r="C97" s="2"/>
      <c r="D97" s="79" t="s">
        <v>69</v>
      </c>
      <c r="E97" s="80">
        <v>60</v>
      </c>
      <c r="F97" s="26"/>
      <c r="G97" s="80">
        <v>176</v>
      </c>
      <c r="H97" s="80">
        <v>1.7</v>
      </c>
      <c r="I97" s="80">
        <v>4.3</v>
      </c>
      <c r="J97" s="80">
        <v>32.6</v>
      </c>
    </row>
    <row r="98" spans="1:10" ht="15.75" thickBot="1" x14ac:dyDescent="0.3">
      <c r="A98" s="8"/>
      <c r="B98" s="9"/>
      <c r="C98" s="9"/>
      <c r="D98" s="35"/>
      <c r="E98" s="19"/>
      <c r="F98" s="27"/>
      <c r="G98" s="19"/>
      <c r="H98" s="19"/>
      <c r="I98" s="19"/>
      <c r="J98" s="20"/>
    </row>
    <row r="99" spans="1:10" x14ac:dyDescent="0.25">
      <c r="A99" s="4" t="s">
        <v>13</v>
      </c>
      <c r="B99" s="11" t="s">
        <v>20</v>
      </c>
      <c r="C99" s="6"/>
      <c r="D99" s="33"/>
      <c r="E99" s="15"/>
      <c r="F99" s="25"/>
      <c r="G99" s="15"/>
      <c r="H99" s="15"/>
      <c r="I99" s="15"/>
      <c r="J99" s="16"/>
    </row>
    <row r="100" spans="1:10" x14ac:dyDescent="0.25">
      <c r="A100" s="7"/>
      <c r="B100" s="2"/>
      <c r="C100" s="2"/>
      <c r="D100" s="34"/>
      <c r="E100" s="17"/>
      <c r="F100" s="26"/>
      <c r="G100" s="17"/>
      <c r="H100" s="17"/>
      <c r="I100" s="17"/>
      <c r="J100" s="18"/>
    </row>
    <row r="101" spans="1:10" ht="15.75" thickBot="1" x14ac:dyDescent="0.3">
      <c r="A101" s="8"/>
      <c r="B101" s="9"/>
      <c r="C101" s="9"/>
      <c r="D101" s="35"/>
      <c r="E101" s="19"/>
      <c r="F101" s="27"/>
      <c r="G101" s="19"/>
      <c r="H101" s="19"/>
      <c r="I101" s="19"/>
      <c r="J101" s="20"/>
    </row>
    <row r="102" spans="1:10" ht="30" customHeight="1" x14ac:dyDescent="0.25">
      <c r="A102" s="7" t="s">
        <v>14</v>
      </c>
      <c r="B102" s="10" t="s">
        <v>15</v>
      </c>
      <c r="C102" s="3"/>
      <c r="D102" s="69" t="s">
        <v>70</v>
      </c>
      <c r="E102" s="43">
        <v>100</v>
      </c>
      <c r="F102" s="28"/>
      <c r="G102" s="41">
        <v>136</v>
      </c>
      <c r="H102" s="41">
        <v>2.1</v>
      </c>
      <c r="I102" s="41">
        <v>10.1</v>
      </c>
      <c r="J102" s="41">
        <v>9.3000000000000007</v>
      </c>
    </row>
    <row r="103" spans="1:10" ht="51.75" x14ac:dyDescent="0.25">
      <c r="A103" s="7"/>
      <c r="B103" s="1" t="s">
        <v>16</v>
      </c>
      <c r="C103" s="2"/>
      <c r="D103" s="81" t="s">
        <v>71</v>
      </c>
      <c r="E103" s="74" t="s">
        <v>72</v>
      </c>
      <c r="F103" s="26"/>
      <c r="G103" s="70">
        <f>585*280/1000</f>
        <v>163.80000000000001</v>
      </c>
      <c r="H103" s="41">
        <f>280*8.2/1000</f>
        <v>2.2959999999999998</v>
      </c>
      <c r="I103" s="41">
        <v>7.83</v>
      </c>
      <c r="J103" s="41">
        <v>16.5</v>
      </c>
    </row>
    <row r="104" spans="1:10" ht="16.5" customHeight="1" x14ac:dyDescent="0.25">
      <c r="A104" s="7"/>
      <c r="B104" s="1" t="s">
        <v>17</v>
      </c>
      <c r="C104" s="2"/>
      <c r="D104" s="84" t="s">
        <v>73</v>
      </c>
      <c r="E104" s="75">
        <v>50</v>
      </c>
      <c r="F104" s="86"/>
      <c r="G104" s="85">
        <v>109.3</v>
      </c>
      <c r="H104" s="81">
        <v>7.3</v>
      </c>
      <c r="I104" s="81">
        <f>21*280/1000</f>
        <v>5.88</v>
      </c>
      <c r="J104" s="81">
        <f>65*280/1000</f>
        <v>18.2</v>
      </c>
    </row>
    <row r="105" spans="1:10" ht="15" customHeight="1" x14ac:dyDescent="0.25">
      <c r="A105" s="7"/>
      <c r="B105" s="1" t="s">
        <v>18</v>
      </c>
      <c r="C105" s="2"/>
      <c r="D105" s="54" t="s">
        <v>74</v>
      </c>
      <c r="E105" s="87">
        <v>200</v>
      </c>
      <c r="F105" s="26"/>
      <c r="G105" s="67">
        <v>279</v>
      </c>
      <c r="H105" s="69">
        <v>6.12</v>
      </c>
      <c r="I105" s="69">
        <v>9</v>
      </c>
      <c r="J105" s="69">
        <v>42</v>
      </c>
    </row>
    <row r="106" spans="1:10" ht="26.25" x14ac:dyDescent="0.25">
      <c r="A106" s="7"/>
      <c r="B106" s="1" t="s">
        <v>19</v>
      </c>
      <c r="C106" s="2"/>
      <c r="D106" s="41" t="s">
        <v>37</v>
      </c>
      <c r="E106" s="43">
        <v>200</v>
      </c>
      <c r="F106" s="26"/>
      <c r="G106" s="67">
        <v>81</v>
      </c>
      <c r="H106" s="41">
        <v>0.3</v>
      </c>
      <c r="I106" s="41">
        <v>0</v>
      </c>
      <c r="J106" s="41">
        <v>20.100000000000001</v>
      </c>
    </row>
    <row r="107" spans="1:10" ht="26.25" customHeight="1" x14ac:dyDescent="0.25">
      <c r="A107" s="7"/>
      <c r="B107" s="1" t="s">
        <v>25</v>
      </c>
      <c r="C107" s="2"/>
      <c r="D107" s="41" t="s">
        <v>38</v>
      </c>
      <c r="E107" s="43" t="s">
        <v>40</v>
      </c>
      <c r="F107" s="26"/>
      <c r="G107" s="60">
        <v>116.6</v>
      </c>
      <c r="H107" s="43">
        <v>4.16</v>
      </c>
      <c r="I107" s="43">
        <v>0.64</v>
      </c>
      <c r="J107" s="43">
        <v>23.2</v>
      </c>
    </row>
    <row r="108" spans="1:10" x14ac:dyDescent="0.25">
      <c r="A108" s="7"/>
      <c r="B108" s="1" t="s">
        <v>21</v>
      </c>
      <c r="C108" s="2"/>
      <c r="D108" s="41"/>
      <c r="E108" s="43"/>
      <c r="F108" s="26"/>
      <c r="G108" s="67"/>
      <c r="H108" s="41"/>
      <c r="I108" s="41"/>
      <c r="J108" s="41"/>
    </row>
    <row r="109" spans="1:10" x14ac:dyDescent="0.25">
      <c r="A109" s="7"/>
      <c r="B109" s="29"/>
      <c r="C109" s="29"/>
      <c r="D109" s="37"/>
      <c r="E109" s="30"/>
      <c r="F109" s="31"/>
      <c r="G109" s="30"/>
      <c r="H109" s="30"/>
      <c r="I109" s="30"/>
      <c r="J109" s="32"/>
    </row>
    <row r="110" spans="1:10" ht="15.75" thickBot="1" x14ac:dyDescent="0.3">
      <c r="A110" s="8"/>
      <c r="B110" s="9"/>
      <c r="C110" s="9"/>
      <c r="D110" s="35"/>
      <c r="E110" s="19"/>
      <c r="F110" s="27"/>
      <c r="G110" s="19"/>
      <c r="H110" s="19"/>
      <c r="I110" s="19"/>
      <c r="J110" s="20"/>
    </row>
    <row r="112" spans="1:10" x14ac:dyDescent="0.25">
      <c r="A112" t="s">
        <v>0</v>
      </c>
      <c r="B112" s="38" t="s">
        <v>33</v>
      </c>
      <c r="C112" s="39"/>
      <c r="D112" s="40"/>
      <c r="E112" t="s">
        <v>22</v>
      </c>
      <c r="F112" s="24"/>
      <c r="I112" t="s">
        <v>1</v>
      </c>
      <c r="J112" s="68">
        <v>6</v>
      </c>
    </row>
    <row r="113" spans="1:10" ht="15.75" thickBot="1" x14ac:dyDescent="0.3"/>
    <row r="114" spans="1:10" ht="15.75" thickBot="1" x14ac:dyDescent="0.3">
      <c r="A114" s="12" t="s">
        <v>2</v>
      </c>
      <c r="B114" s="13" t="s">
        <v>3</v>
      </c>
      <c r="C114" s="13" t="s">
        <v>26</v>
      </c>
      <c r="D114" s="13" t="s">
        <v>4</v>
      </c>
      <c r="E114" s="13" t="s">
        <v>27</v>
      </c>
      <c r="F114" s="13" t="s">
        <v>5</v>
      </c>
      <c r="G114" s="13" t="s">
        <v>6</v>
      </c>
      <c r="H114" s="13" t="s">
        <v>7</v>
      </c>
      <c r="I114" s="13" t="s">
        <v>8</v>
      </c>
      <c r="J114" s="14" t="s">
        <v>9</v>
      </c>
    </row>
    <row r="115" spans="1:10" x14ac:dyDescent="0.25">
      <c r="A115" s="4" t="s">
        <v>10</v>
      </c>
      <c r="B115" s="5" t="s">
        <v>11</v>
      </c>
      <c r="C115" s="6"/>
      <c r="D115" s="82" t="s">
        <v>75</v>
      </c>
      <c r="E115" s="83">
        <v>50</v>
      </c>
      <c r="F115" s="25"/>
      <c r="G115" s="41">
        <v>60</v>
      </c>
      <c r="H115" s="41">
        <v>0.8</v>
      </c>
      <c r="I115" s="41">
        <v>4.5</v>
      </c>
      <c r="J115" s="41">
        <v>3.8</v>
      </c>
    </row>
    <row r="116" spans="1:10" ht="42.75" customHeight="1" x14ac:dyDescent="0.25">
      <c r="A116" s="7"/>
      <c r="B116" s="1" t="s">
        <v>12</v>
      </c>
      <c r="C116" s="2"/>
      <c r="D116" s="41" t="s">
        <v>76</v>
      </c>
      <c r="E116" s="43" t="s">
        <v>48</v>
      </c>
      <c r="F116" s="26"/>
      <c r="G116" s="60">
        <v>221</v>
      </c>
      <c r="H116" s="43">
        <v>9.5</v>
      </c>
      <c r="I116" s="43">
        <v>15.3</v>
      </c>
      <c r="J116" s="43">
        <v>11.4</v>
      </c>
    </row>
    <row r="117" spans="1:10" ht="26.25" x14ac:dyDescent="0.25">
      <c r="A117" s="7"/>
      <c r="B117" s="1" t="s">
        <v>24</v>
      </c>
      <c r="C117" s="2"/>
      <c r="D117" s="41" t="s">
        <v>66</v>
      </c>
      <c r="E117" s="43">
        <v>200</v>
      </c>
      <c r="F117" s="26"/>
      <c r="G117" s="70">
        <v>184</v>
      </c>
      <c r="H117" s="41">
        <v>4.2</v>
      </c>
      <c r="I117" s="41">
        <v>8.8000000000000007</v>
      </c>
      <c r="J117" s="41">
        <v>21.8</v>
      </c>
    </row>
    <row r="118" spans="1:10" x14ac:dyDescent="0.25">
      <c r="A118" s="7"/>
      <c r="B118" s="2"/>
      <c r="C118" s="2"/>
      <c r="D118" s="41" t="s">
        <v>43</v>
      </c>
      <c r="E118" s="43">
        <v>50</v>
      </c>
      <c r="F118" s="26"/>
      <c r="G118" s="60">
        <v>117</v>
      </c>
      <c r="H118" s="43">
        <v>3.8</v>
      </c>
      <c r="I118" s="43">
        <v>0.4</v>
      </c>
      <c r="J118" s="43">
        <v>24.6</v>
      </c>
    </row>
    <row r="119" spans="1:10" ht="15.75" thickBot="1" x14ac:dyDescent="0.3">
      <c r="A119" s="8"/>
      <c r="B119" s="9"/>
      <c r="C119" s="9"/>
      <c r="D119" s="41" t="s">
        <v>58</v>
      </c>
      <c r="E119" s="43">
        <v>200</v>
      </c>
      <c r="F119" s="27"/>
      <c r="G119" s="60">
        <v>110</v>
      </c>
      <c r="H119" s="43">
        <v>1</v>
      </c>
      <c r="I119" s="43">
        <v>0</v>
      </c>
      <c r="J119" s="43">
        <v>0</v>
      </c>
    </row>
    <row r="120" spans="1:10" x14ac:dyDescent="0.25">
      <c r="A120" s="4" t="s">
        <v>13</v>
      </c>
      <c r="B120" s="11" t="s">
        <v>20</v>
      </c>
      <c r="C120" s="6"/>
      <c r="D120" s="33"/>
      <c r="E120" s="15"/>
      <c r="F120" s="25"/>
      <c r="G120" s="15"/>
      <c r="H120" s="15"/>
      <c r="I120" s="15"/>
      <c r="J120" s="16"/>
    </row>
    <row r="121" spans="1:10" x14ac:dyDescent="0.25">
      <c r="A121" s="7"/>
      <c r="B121" s="2"/>
      <c r="C121" s="2"/>
      <c r="D121" s="34"/>
      <c r="E121" s="17"/>
      <c r="F121" s="26"/>
      <c r="G121" s="17"/>
      <c r="H121" s="17"/>
      <c r="I121" s="17"/>
      <c r="J121" s="18"/>
    </row>
    <row r="122" spans="1:10" ht="15.75" thickBot="1" x14ac:dyDescent="0.3">
      <c r="A122" s="8"/>
      <c r="B122" s="9"/>
      <c r="C122" s="9"/>
      <c r="D122" s="35"/>
      <c r="E122" s="19"/>
      <c r="F122" s="27"/>
      <c r="G122" s="19"/>
      <c r="H122" s="19"/>
      <c r="I122" s="19"/>
      <c r="J122" s="20"/>
    </row>
    <row r="123" spans="1:10" x14ac:dyDescent="0.25">
      <c r="A123" s="7" t="s">
        <v>14</v>
      </c>
      <c r="B123" s="10" t="s">
        <v>15</v>
      </c>
      <c r="C123" s="3"/>
      <c r="D123" s="41"/>
      <c r="E123" s="43"/>
      <c r="F123" s="28"/>
      <c r="G123" s="21"/>
      <c r="H123" s="21"/>
      <c r="I123" s="21"/>
      <c r="J123" s="22"/>
    </row>
    <row r="124" spans="1:10" ht="39" customHeight="1" x14ac:dyDescent="0.25">
      <c r="A124" s="7"/>
      <c r="B124" s="1" t="s">
        <v>16</v>
      </c>
      <c r="C124" s="2"/>
      <c r="D124" s="41" t="s">
        <v>77</v>
      </c>
      <c r="E124" s="43" t="s">
        <v>78</v>
      </c>
      <c r="F124" s="26"/>
      <c r="G124" s="41">
        <f>377*220/1000</f>
        <v>82.94</v>
      </c>
      <c r="H124" s="65">
        <f>220*8.8/1000</f>
        <v>1.9360000000000002</v>
      </c>
      <c r="I124" s="65">
        <f>11.8*220/1000</f>
        <v>2.5960000000000001</v>
      </c>
      <c r="J124" s="41">
        <f>58.8*220/1000</f>
        <v>12.936</v>
      </c>
    </row>
    <row r="125" spans="1:10" ht="14.25" customHeight="1" x14ac:dyDescent="0.25">
      <c r="A125" s="7"/>
      <c r="B125" s="1" t="s">
        <v>17</v>
      </c>
      <c r="C125" s="2"/>
      <c r="D125" s="67" t="s">
        <v>79</v>
      </c>
      <c r="E125" s="43">
        <v>280</v>
      </c>
      <c r="F125" s="26"/>
      <c r="G125" s="60">
        <f>817*250/300</f>
        <v>680.83333333333337</v>
      </c>
      <c r="H125" s="43">
        <f>29.1*280/300</f>
        <v>27.16</v>
      </c>
      <c r="I125" s="93">
        <f>70*280/300</f>
        <v>65.333333333333329</v>
      </c>
      <c r="J125" s="43">
        <f>17.4*280/300</f>
        <v>16.239999999999998</v>
      </c>
    </row>
    <row r="126" spans="1:10" x14ac:dyDescent="0.25">
      <c r="A126" s="7"/>
      <c r="B126" s="1" t="s">
        <v>18</v>
      </c>
      <c r="C126" s="2"/>
      <c r="D126" s="41"/>
      <c r="E126" s="43"/>
      <c r="F126" s="26"/>
      <c r="G126" s="60"/>
      <c r="H126" s="43"/>
      <c r="I126" s="43"/>
      <c r="J126" s="43"/>
    </row>
    <row r="127" spans="1:10" x14ac:dyDescent="0.25">
      <c r="A127" s="7"/>
      <c r="B127" s="1" t="s">
        <v>19</v>
      </c>
      <c r="C127" s="2"/>
      <c r="D127" s="41" t="s">
        <v>29</v>
      </c>
      <c r="E127" s="43">
        <v>200</v>
      </c>
      <c r="F127" s="26"/>
      <c r="G127" s="60">
        <v>60</v>
      </c>
      <c r="H127" s="43">
        <v>0.1</v>
      </c>
      <c r="I127" s="43">
        <v>0</v>
      </c>
      <c r="J127" s="43">
        <v>15</v>
      </c>
    </row>
    <row r="128" spans="1:10" ht="26.25" x14ac:dyDescent="0.25">
      <c r="A128" s="7"/>
      <c r="B128" s="1" t="s">
        <v>25</v>
      </c>
      <c r="C128" s="2"/>
      <c r="D128" s="41" t="s">
        <v>38</v>
      </c>
      <c r="E128" s="43" t="s">
        <v>40</v>
      </c>
      <c r="F128" s="26"/>
      <c r="G128" s="60">
        <v>116.6</v>
      </c>
      <c r="H128" s="43">
        <v>4.16</v>
      </c>
      <c r="I128" s="43">
        <v>0.64</v>
      </c>
      <c r="J128" s="43">
        <v>23.2</v>
      </c>
    </row>
    <row r="129" spans="1:10" x14ac:dyDescent="0.25">
      <c r="A129" s="7"/>
      <c r="B129" s="1" t="s">
        <v>21</v>
      </c>
      <c r="C129" s="2"/>
      <c r="D129" s="34"/>
      <c r="E129" s="17"/>
      <c r="F129" s="26"/>
      <c r="G129" s="17"/>
      <c r="H129" s="17"/>
      <c r="I129" s="17"/>
      <c r="J129" s="18"/>
    </row>
    <row r="130" spans="1:10" x14ac:dyDescent="0.25">
      <c r="A130" s="7"/>
      <c r="B130" s="29"/>
      <c r="C130" s="29"/>
      <c r="D130" s="37"/>
      <c r="E130" s="30"/>
      <c r="F130" s="31"/>
      <c r="G130" s="30"/>
      <c r="H130" s="30"/>
      <c r="I130" s="30"/>
      <c r="J130" s="32"/>
    </row>
    <row r="131" spans="1:10" ht="15.75" thickBot="1" x14ac:dyDescent="0.3">
      <c r="A131" s="8"/>
      <c r="B131" s="9"/>
      <c r="C131" s="9"/>
      <c r="D131" s="35"/>
      <c r="E131" s="19"/>
      <c r="F131" s="27"/>
      <c r="G131" s="19"/>
      <c r="H131" s="19"/>
      <c r="I131" s="19"/>
      <c r="J131" s="20"/>
    </row>
    <row r="133" spans="1:10" x14ac:dyDescent="0.25">
      <c r="A133" t="s">
        <v>0</v>
      </c>
      <c r="B133" s="38" t="s">
        <v>33</v>
      </c>
      <c r="C133" s="39"/>
      <c r="D133" s="40"/>
      <c r="E133" t="s">
        <v>22</v>
      </c>
      <c r="F133" s="24"/>
      <c r="I133" t="s">
        <v>1</v>
      </c>
      <c r="J133" s="68">
        <v>7</v>
      </c>
    </row>
    <row r="134" spans="1:10" ht="15.75" thickBot="1" x14ac:dyDescent="0.3"/>
    <row r="135" spans="1:10" ht="15.75" thickBot="1" x14ac:dyDescent="0.3">
      <c r="A135" s="12" t="s">
        <v>2</v>
      </c>
      <c r="B135" s="13" t="s">
        <v>3</v>
      </c>
      <c r="C135" s="13" t="s">
        <v>26</v>
      </c>
      <c r="D135" s="13" t="s">
        <v>4</v>
      </c>
      <c r="E135" s="13" t="s">
        <v>27</v>
      </c>
      <c r="F135" s="13" t="s">
        <v>5</v>
      </c>
      <c r="G135" s="13" t="s">
        <v>6</v>
      </c>
      <c r="H135" s="13" t="s">
        <v>7</v>
      </c>
      <c r="I135" s="13" t="s">
        <v>8</v>
      </c>
      <c r="J135" s="14" t="s">
        <v>9</v>
      </c>
    </row>
    <row r="136" spans="1:10" x14ac:dyDescent="0.25">
      <c r="A136" s="4" t="s">
        <v>10</v>
      </c>
      <c r="B136" s="5" t="s">
        <v>11</v>
      </c>
      <c r="C136" s="6"/>
      <c r="D136" s="33"/>
      <c r="E136" s="15"/>
      <c r="F136" s="25"/>
      <c r="G136" s="15"/>
      <c r="H136" s="15"/>
      <c r="I136" s="15"/>
      <c r="J136" s="16"/>
    </row>
    <row r="137" spans="1:10" x14ac:dyDescent="0.25">
      <c r="A137" s="7"/>
      <c r="B137" s="1" t="s">
        <v>12</v>
      </c>
      <c r="C137" s="2"/>
      <c r="D137" s="34"/>
      <c r="E137" s="17"/>
      <c r="F137" s="26"/>
      <c r="G137" s="17"/>
      <c r="H137" s="17"/>
      <c r="I137" s="17"/>
      <c r="J137" s="18"/>
    </row>
    <row r="138" spans="1:10" x14ac:dyDescent="0.25">
      <c r="A138" s="7"/>
      <c r="B138" s="1" t="s">
        <v>24</v>
      </c>
      <c r="C138" s="2"/>
      <c r="D138" s="34"/>
      <c r="E138" s="17"/>
      <c r="F138" s="26"/>
      <c r="G138" s="17"/>
      <c r="H138" s="17"/>
      <c r="I138" s="17"/>
      <c r="J138" s="18"/>
    </row>
    <row r="139" spans="1:10" x14ac:dyDescent="0.25">
      <c r="A139" s="7"/>
      <c r="B139" s="2"/>
      <c r="C139" s="2"/>
      <c r="D139" s="34"/>
      <c r="E139" s="17"/>
      <c r="F139" s="26"/>
      <c r="G139" s="17"/>
      <c r="H139" s="17"/>
      <c r="I139" s="17"/>
      <c r="J139" s="18"/>
    </row>
    <row r="140" spans="1:10" ht="15.75" thickBot="1" x14ac:dyDescent="0.3">
      <c r="A140" s="8"/>
      <c r="B140" s="9"/>
      <c r="C140" s="9"/>
      <c r="D140" s="35"/>
      <c r="E140" s="19"/>
      <c r="F140" s="27"/>
      <c r="G140" s="19"/>
      <c r="H140" s="19"/>
      <c r="I140" s="19"/>
      <c r="J140" s="20"/>
    </row>
    <row r="141" spans="1:10" x14ac:dyDescent="0.25">
      <c r="A141" s="4" t="s">
        <v>13</v>
      </c>
      <c r="B141" s="11" t="s">
        <v>20</v>
      </c>
      <c r="C141" s="6"/>
      <c r="D141" s="33"/>
      <c r="E141" s="15"/>
      <c r="F141" s="25"/>
      <c r="G141" s="15"/>
      <c r="H141" s="15"/>
      <c r="I141" s="15"/>
      <c r="J141" s="16"/>
    </row>
    <row r="142" spans="1:10" x14ac:dyDescent="0.25">
      <c r="A142" s="7"/>
      <c r="B142" s="2"/>
      <c r="C142" s="2"/>
      <c r="D142" s="34"/>
      <c r="E142" s="17"/>
      <c r="F142" s="26"/>
      <c r="G142" s="17"/>
      <c r="H142" s="17"/>
      <c r="I142" s="17"/>
      <c r="J142" s="18"/>
    </row>
    <row r="143" spans="1:10" ht="15.75" thickBot="1" x14ac:dyDescent="0.3">
      <c r="A143" s="8"/>
      <c r="B143" s="9"/>
      <c r="C143" s="9"/>
      <c r="D143" s="35"/>
      <c r="E143" s="19"/>
      <c r="F143" s="27"/>
      <c r="G143" s="19"/>
      <c r="H143" s="19"/>
      <c r="I143" s="19"/>
      <c r="J143" s="20"/>
    </row>
    <row r="144" spans="1:10" x14ac:dyDescent="0.25">
      <c r="A144" s="7" t="s">
        <v>14</v>
      </c>
      <c r="B144" s="10" t="s">
        <v>15</v>
      </c>
      <c r="C144" s="3"/>
      <c r="D144" s="36"/>
      <c r="E144" s="21"/>
      <c r="F144" s="28"/>
      <c r="G144" s="21"/>
      <c r="H144" s="21"/>
      <c r="I144" s="21"/>
      <c r="J144" s="22"/>
    </row>
    <row r="145" spans="1:10" x14ac:dyDescent="0.25">
      <c r="A145" s="7"/>
      <c r="B145" s="1" t="s">
        <v>16</v>
      </c>
      <c r="C145" s="2"/>
      <c r="D145" s="34"/>
      <c r="E145" s="17"/>
      <c r="F145" s="26"/>
      <c r="G145" s="17"/>
      <c r="H145" s="17"/>
      <c r="I145" s="17"/>
      <c r="J145" s="18"/>
    </row>
    <row r="146" spans="1:10" x14ac:dyDescent="0.25">
      <c r="A146" s="7"/>
      <c r="B146" s="1" t="s">
        <v>17</v>
      </c>
      <c r="C146" s="2"/>
      <c r="D146" s="34"/>
      <c r="E146" s="17"/>
      <c r="F146" s="26"/>
      <c r="G146" s="17"/>
      <c r="H146" s="17"/>
      <c r="I146" s="17"/>
      <c r="J146" s="18"/>
    </row>
    <row r="147" spans="1:10" x14ac:dyDescent="0.25">
      <c r="A147" s="7"/>
      <c r="B147" s="1" t="s">
        <v>18</v>
      </c>
      <c r="C147" s="2"/>
      <c r="D147" s="34"/>
      <c r="E147" s="17"/>
      <c r="F147" s="26"/>
      <c r="G147" s="17"/>
      <c r="H147" s="17"/>
      <c r="I147" s="17"/>
      <c r="J147" s="18"/>
    </row>
    <row r="148" spans="1:10" x14ac:dyDescent="0.25">
      <c r="A148" s="7"/>
      <c r="B148" s="1" t="s">
        <v>19</v>
      </c>
      <c r="C148" s="2"/>
      <c r="D148" s="34"/>
      <c r="E148" s="17"/>
      <c r="F148" s="26"/>
      <c r="G148" s="17"/>
      <c r="H148" s="17"/>
      <c r="I148" s="17"/>
      <c r="J148" s="18"/>
    </row>
    <row r="149" spans="1:10" x14ac:dyDescent="0.25">
      <c r="A149" s="7"/>
      <c r="B149" s="1" t="s">
        <v>25</v>
      </c>
      <c r="C149" s="2"/>
      <c r="D149" s="34"/>
      <c r="E149" s="17"/>
      <c r="F149" s="26"/>
      <c r="G149" s="17"/>
      <c r="H149" s="17"/>
      <c r="I149" s="17"/>
      <c r="J149" s="18"/>
    </row>
    <row r="150" spans="1:10" x14ac:dyDescent="0.25">
      <c r="A150" s="7"/>
      <c r="B150" s="1" t="s">
        <v>21</v>
      </c>
      <c r="C150" s="2"/>
      <c r="D150" s="34"/>
      <c r="E150" s="17"/>
      <c r="F150" s="26"/>
      <c r="G150" s="17"/>
      <c r="H150" s="17"/>
      <c r="I150" s="17"/>
      <c r="J150" s="18"/>
    </row>
    <row r="151" spans="1:10" x14ac:dyDescent="0.25">
      <c r="A151" s="7"/>
      <c r="B151" s="29"/>
      <c r="C151" s="29"/>
      <c r="D151" s="37"/>
      <c r="E151" s="30"/>
      <c r="F151" s="31"/>
      <c r="G151" s="30"/>
      <c r="H151" s="30"/>
      <c r="I151" s="30"/>
      <c r="J151" s="32"/>
    </row>
    <row r="152" spans="1:10" ht="15.75" thickBot="1" x14ac:dyDescent="0.3">
      <c r="A152" s="8"/>
      <c r="B152" s="9"/>
      <c r="C152" s="9"/>
      <c r="D152" s="35"/>
      <c r="E152" s="19"/>
      <c r="F152" s="27"/>
      <c r="G152" s="19"/>
      <c r="H152" s="19"/>
      <c r="I152" s="19"/>
      <c r="J152" s="20"/>
    </row>
    <row r="154" spans="1:10" x14ac:dyDescent="0.25">
      <c r="A154" t="s">
        <v>0</v>
      </c>
      <c r="B154" s="38" t="s">
        <v>33</v>
      </c>
      <c r="C154" s="39"/>
      <c r="D154" s="40"/>
      <c r="E154" t="s">
        <v>22</v>
      </c>
      <c r="F154" s="24"/>
      <c r="I154" t="s">
        <v>1</v>
      </c>
      <c r="J154" s="68">
        <v>8</v>
      </c>
    </row>
    <row r="155" spans="1:10" ht="15.75" thickBot="1" x14ac:dyDescent="0.3"/>
    <row r="156" spans="1:10" ht="15.75" thickBot="1" x14ac:dyDescent="0.3">
      <c r="A156" s="12" t="s">
        <v>2</v>
      </c>
      <c r="B156" s="13" t="s">
        <v>3</v>
      </c>
      <c r="C156" s="13" t="s">
        <v>26</v>
      </c>
      <c r="D156" s="13" t="s">
        <v>4</v>
      </c>
      <c r="E156" s="13" t="s">
        <v>27</v>
      </c>
      <c r="F156" s="13" t="s">
        <v>5</v>
      </c>
      <c r="G156" s="13" t="s">
        <v>6</v>
      </c>
      <c r="H156" s="13" t="s">
        <v>7</v>
      </c>
      <c r="I156" s="13" t="s">
        <v>8</v>
      </c>
      <c r="J156" s="14" t="s">
        <v>9</v>
      </c>
    </row>
    <row r="157" spans="1:10" x14ac:dyDescent="0.25">
      <c r="A157" s="4" t="s">
        <v>10</v>
      </c>
      <c r="B157" s="5" t="s">
        <v>11</v>
      </c>
      <c r="C157" s="6"/>
      <c r="D157" s="33"/>
      <c r="E157" s="15"/>
      <c r="F157" s="25"/>
      <c r="G157" s="15"/>
      <c r="H157" s="15"/>
      <c r="I157" s="15"/>
      <c r="J157" s="16"/>
    </row>
    <row r="158" spans="1:10" x14ac:dyDescent="0.25">
      <c r="A158" s="7"/>
      <c r="B158" s="1" t="s">
        <v>12</v>
      </c>
      <c r="C158" s="2"/>
      <c r="D158" s="34"/>
      <c r="E158" s="17"/>
      <c r="F158" s="26"/>
      <c r="G158" s="17"/>
      <c r="H158" s="17"/>
      <c r="I158" s="17"/>
      <c r="J158" s="18"/>
    </row>
    <row r="159" spans="1:10" x14ac:dyDescent="0.25">
      <c r="A159" s="7"/>
      <c r="B159" s="1" t="s">
        <v>24</v>
      </c>
      <c r="C159" s="2"/>
      <c r="D159" s="34"/>
      <c r="E159" s="17"/>
      <c r="F159" s="26"/>
      <c r="G159" s="17"/>
      <c r="H159" s="17"/>
      <c r="I159" s="17"/>
      <c r="J159" s="18"/>
    </row>
    <row r="160" spans="1:10" x14ac:dyDescent="0.25">
      <c r="A160" s="7"/>
      <c r="B160" s="2"/>
      <c r="C160" s="2"/>
      <c r="D160" s="34"/>
      <c r="E160" s="17"/>
      <c r="F160" s="26"/>
      <c r="G160" s="17"/>
      <c r="H160" s="17"/>
      <c r="I160" s="17"/>
      <c r="J160" s="18"/>
    </row>
    <row r="161" spans="1:10" ht="15.75" thickBot="1" x14ac:dyDescent="0.3">
      <c r="A161" s="8"/>
      <c r="B161" s="9"/>
      <c r="C161" s="9"/>
      <c r="D161" s="35"/>
      <c r="E161" s="19"/>
      <c r="F161" s="27"/>
      <c r="G161" s="19"/>
      <c r="H161" s="19"/>
      <c r="I161" s="19"/>
      <c r="J161" s="20"/>
    </row>
    <row r="162" spans="1:10" x14ac:dyDescent="0.25">
      <c r="A162" s="4" t="s">
        <v>13</v>
      </c>
      <c r="B162" s="11" t="s">
        <v>20</v>
      </c>
      <c r="C162" s="6"/>
      <c r="D162" s="33"/>
      <c r="E162" s="15"/>
      <c r="F162" s="25"/>
      <c r="G162" s="15"/>
      <c r="H162" s="15"/>
      <c r="I162" s="15"/>
      <c r="J162" s="16"/>
    </row>
    <row r="163" spans="1:10" x14ac:dyDescent="0.25">
      <c r="A163" s="7"/>
      <c r="B163" s="2"/>
      <c r="C163" s="2"/>
      <c r="D163" s="34"/>
      <c r="E163" s="17"/>
      <c r="F163" s="26"/>
      <c r="G163" s="17"/>
      <c r="H163" s="17"/>
      <c r="I163" s="17"/>
      <c r="J163" s="18"/>
    </row>
    <row r="164" spans="1:10" ht="15.75" thickBot="1" x14ac:dyDescent="0.3">
      <c r="A164" s="8"/>
      <c r="B164" s="9"/>
      <c r="C164" s="9"/>
      <c r="D164" s="35"/>
      <c r="E164" s="19"/>
      <c r="F164" s="27"/>
      <c r="G164" s="19"/>
      <c r="H164" s="19"/>
      <c r="I164" s="19"/>
      <c r="J164" s="20"/>
    </row>
    <row r="165" spans="1:10" x14ac:dyDescent="0.25">
      <c r="A165" s="7" t="s">
        <v>14</v>
      </c>
      <c r="B165" s="10" t="s">
        <v>15</v>
      </c>
      <c r="C165" s="3"/>
      <c r="D165" s="36"/>
      <c r="E165" s="21"/>
      <c r="F165" s="28"/>
      <c r="G165" s="21"/>
      <c r="H165" s="21"/>
      <c r="I165" s="21"/>
      <c r="J165" s="22"/>
    </row>
    <row r="166" spans="1:10" x14ac:dyDescent="0.25">
      <c r="A166" s="7"/>
      <c r="B166" s="1" t="s">
        <v>16</v>
      </c>
      <c r="C166" s="2"/>
      <c r="D166" s="34"/>
      <c r="E166" s="17"/>
      <c r="F166" s="26"/>
      <c r="G166" s="17"/>
      <c r="H166" s="17"/>
      <c r="I166" s="17"/>
      <c r="J166" s="18"/>
    </row>
    <row r="167" spans="1:10" x14ac:dyDescent="0.25">
      <c r="A167" s="7"/>
      <c r="B167" s="1" t="s">
        <v>17</v>
      </c>
      <c r="C167" s="2"/>
      <c r="D167" s="34"/>
      <c r="E167" s="17"/>
      <c r="F167" s="26"/>
      <c r="G167" s="17"/>
      <c r="H167" s="17"/>
      <c r="I167" s="17"/>
      <c r="J167" s="18"/>
    </row>
    <row r="168" spans="1:10" x14ac:dyDescent="0.25">
      <c r="A168" s="7"/>
      <c r="B168" s="1" t="s">
        <v>18</v>
      </c>
      <c r="C168" s="2"/>
      <c r="D168" s="34"/>
      <c r="E168" s="17"/>
      <c r="F168" s="26"/>
      <c r="G168" s="17"/>
      <c r="H168" s="17"/>
      <c r="I168" s="17"/>
      <c r="J168" s="18"/>
    </row>
    <row r="169" spans="1:10" x14ac:dyDescent="0.25">
      <c r="A169" s="7"/>
      <c r="B169" s="1" t="s">
        <v>19</v>
      </c>
      <c r="C169" s="2"/>
      <c r="D169" s="34"/>
      <c r="E169" s="17"/>
      <c r="F169" s="26"/>
      <c r="G169" s="17"/>
      <c r="H169" s="17"/>
      <c r="I169" s="17"/>
      <c r="J169" s="18"/>
    </row>
    <row r="170" spans="1:10" x14ac:dyDescent="0.25">
      <c r="A170" s="7"/>
      <c r="B170" s="1" t="s">
        <v>25</v>
      </c>
      <c r="C170" s="2"/>
      <c r="D170" s="34"/>
      <c r="E170" s="17"/>
      <c r="F170" s="26"/>
      <c r="G170" s="17"/>
      <c r="H170" s="17"/>
      <c r="I170" s="17"/>
      <c r="J170" s="18"/>
    </row>
    <row r="171" spans="1:10" x14ac:dyDescent="0.25">
      <c r="A171" s="7"/>
      <c r="B171" s="1" t="s">
        <v>21</v>
      </c>
      <c r="C171" s="2"/>
      <c r="D171" s="34"/>
      <c r="E171" s="17"/>
      <c r="F171" s="26"/>
      <c r="G171" s="17"/>
      <c r="H171" s="17"/>
      <c r="I171" s="17"/>
      <c r="J171" s="18"/>
    </row>
    <row r="172" spans="1:10" x14ac:dyDescent="0.25">
      <c r="A172" s="7"/>
      <c r="B172" s="29"/>
      <c r="C172" s="29"/>
      <c r="D172" s="37"/>
      <c r="E172" s="30"/>
      <c r="F172" s="31"/>
      <c r="G172" s="30"/>
      <c r="H172" s="30"/>
      <c r="I172" s="30"/>
      <c r="J172" s="32"/>
    </row>
    <row r="173" spans="1:10" ht="15.75" thickBot="1" x14ac:dyDescent="0.3">
      <c r="A173" s="8"/>
      <c r="B173" s="9"/>
      <c r="C173" s="9"/>
      <c r="D173" s="35"/>
      <c r="E173" s="19"/>
      <c r="F173" s="27"/>
      <c r="G173" s="19"/>
      <c r="H173" s="19"/>
      <c r="I173" s="19"/>
      <c r="J173" s="20"/>
    </row>
    <row r="175" spans="1:10" x14ac:dyDescent="0.25">
      <c r="A175" t="s">
        <v>0</v>
      </c>
      <c r="B175" s="38" t="s">
        <v>33</v>
      </c>
      <c r="C175" s="39"/>
      <c r="D175" s="40"/>
      <c r="E175" t="s">
        <v>22</v>
      </c>
      <c r="F175" s="24"/>
      <c r="I175" t="s">
        <v>1</v>
      </c>
      <c r="J175" s="68">
        <v>9</v>
      </c>
    </row>
    <row r="176" spans="1:10" ht="15.75" thickBot="1" x14ac:dyDescent="0.3"/>
    <row r="177" spans="1:10" ht="15.75" thickBot="1" x14ac:dyDescent="0.3">
      <c r="A177" s="12" t="s">
        <v>2</v>
      </c>
      <c r="B177" s="13" t="s">
        <v>3</v>
      </c>
      <c r="C177" s="13" t="s">
        <v>26</v>
      </c>
      <c r="D177" s="13" t="s">
        <v>4</v>
      </c>
      <c r="E177" s="13" t="s">
        <v>27</v>
      </c>
      <c r="F177" s="13" t="s">
        <v>5</v>
      </c>
      <c r="G177" s="13" t="s">
        <v>6</v>
      </c>
      <c r="H177" s="13" t="s">
        <v>7</v>
      </c>
      <c r="I177" s="13" t="s">
        <v>8</v>
      </c>
      <c r="J177" s="14" t="s">
        <v>9</v>
      </c>
    </row>
    <row r="178" spans="1:10" x14ac:dyDescent="0.25">
      <c r="A178" s="4" t="s">
        <v>10</v>
      </c>
      <c r="B178" s="5" t="s">
        <v>11</v>
      </c>
      <c r="C178" s="6"/>
      <c r="D178" s="33"/>
      <c r="E178" s="15"/>
      <c r="F178" s="25"/>
      <c r="G178" s="15"/>
      <c r="H178" s="15"/>
      <c r="I178" s="15"/>
      <c r="J178" s="16"/>
    </row>
    <row r="179" spans="1:10" x14ac:dyDescent="0.25">
      <c r="A179" s="7"/>
      <c r="B179" s="1" t="s">
        <v>12</v>
      </c>
      <c r="C179" s="2"/>
      <c r="D179" s="34"/>
      <c r="E179" s="17"/>
      <c r="F179" s="26"/>
      <c r="G179" s="17"/>
      <c r="H179" s="17"/>
      <c r="I179" s="17"/>
      <c r="J179" s="18"/>
    </row>
    <row r="180" spans="1:10" x14ac:dyDescent="0.25">
      <c r="A180" s="7"/>
      <c r="B180" s="1" t="s">
        <v>24</v>
      </c>
      <c r="C180" s="2"/>
      <c r="D180" s="34"/>
      <c r="E180" s="17"/>
      <c r="F180" s="26"/>
      <c r="G180" s="17"/>
      <c r="H180" s="17"/>
      <c r="I180" s="17"/>
      <c r="J180" s="18"/>
    </row>
    <row r="181" spans="1:10" x14ac:dyDescent="0.25">
      <c r="A181" s="7"/>
      <c r="B181" s="2"/>
      <c r="C181" s="2"/>
      <c r="D181" s="34"/>
      <c r="E181" s="17"/>
      <c r="F181" s="26"/>
      <c r="G181" s="17"/>
      <c r="H181" s="17"/>
      <c r="I181" s="17"/>
      <c r="J181" s="18"/>
    </row>
    <row r="182" spans="1:10" ht="15.75" thickBot="1" x14ac:dyDescent="0.3">
      <c r="A182" s="8"/>
      <c r="B182" s="9"/>
      <c r="C182" s="9"/>
      <c r="D182" s="35"/>
      <c r="E182" s="19"/>
      <c r="F182" s="27"/>
      <c r="G182" s="19"/>
      <c r="H182" s="19"/>
      <c r="I182" s="19"/>
      <c r="J182" s="20"/>
    </row>
    <row r="183" spans="1:10" x14ac:dyDescent="0.25">
      <c r="A183" s="4" t="s">
        <v>13</v>
      </c>
      <c r="B183" s="11" t="s">
        <v>20</v>
      </c>
      <c r="C183" s="6"/>
      <c r="D183" s="33"/>
      <c r="E183" s="15"/>
      <c r="F183" s="25"/>
      <c r="G183" s="15"/>
      <c r="H183" s="15"/>
      <c r="I183" s="15"/>
      <c r="J183" s="16"/>
    </row>
    <row r="184" spans="1:10" x14ac:dyDescent="0.25">
      <c r="A184" s="7"/>
      <c r="B184" s="2"/>
      <c r="C184" s="2"/>
      <c r="D184" s="34"/>
      <c r="E184" s="17"/>
      <c r="F184" s="26"/>
      <c r="G184" s="17"/>
      <c r="H184" s="17"/>
      <c r="I184" s="17"/>
      <c r="J184" s="18"/>
    </row>
    <row r="185" spans="1:10" ht="15.75" thickBot="1" x14ac:dyDescent="0.3">
      <c r="A185" s="8"/>
      <c r="B185" s="9"/>
      <c r="C185" s="9"/>
      <c r="D185" s="35"/>
      <c r="E185" s="19"/>
      <c r="F185" s="27"/>
      <c r="G185" s="19"/>
      <c r="H185" s="19"/>
      <c r="I185" s="19"/>
      <c r="J185" s="20"/>
    </row>
    <row r="186" spans="1:10" x14ac:dyDescent="0.25">
      <c r="A186" s="7" t="s">
        <v>14</v>
      </c>
      <c r="B186" s="10" t="s">
        <v>15</v>
      </c>
      <c r="C186" s="3"/>
      <c r="D186" s="36"/>
      <c r="E186" s="21"/>
      <c r="F186" s="28"/>
      <c r="G186" s="21"/>
      <c r="H186" s="21"/>
      <c r="I186" s="21"/>
      <c r="J186" s="22"/>
    </row>
    <row r="187" spans="1:10" x14ac:dyDescent="0.25">
      <c r="A187" s="7"/>
      <c r="B187" s="1" t="s">
        <v>16</v>
      </c>
      <c r="C187" s="2"/>
      <c r="D187" s="34"/>
      <c r="E187" s="17"/>
      <c r="F187" s="26"/>
      <c r="G187" s="17"/>
      <c r="H187" s="17"/>
      <c r="I187" s="17"/>
      <c r="J187" s="18"/>
    </row>
    <row r="188" spans="1:10" x14ac:dyDescent="0.25">
      <c r="A188" s="7"/>
      <c r="B188" s="1" t="s">
        <v>17</v>
      </c>
      <c r="C188" s="2"/>
      <c r="D188" s="34"/>
      <c r="E188" s="17"/>
      <c r="F188" s="26"/>
      <c r="G188" s="17"/>
      <c r="H188" s="17"/>
      <c r="I188" s="17"/>
      <c r="J188" s="18"/>
    </row>
    <row r="189" spans="1:10" x14ac:dyDescent="0.25">
      <c r="A189" s="7"/>
      <c r="B189" s="1" t="s">
        <v>18</v>
      </c>
      <c r="C189" s="2"/>
      <c r="D189" s="34"/>
      <c r="E189" s="17"/>
      <c r="F189" s="26"/>
      <c r="G189" s="17"/>
      <c r="H189" s="17"/>
      <c r="I189" s="17"/>
      <c r="J189" s="18"/>
    </row>
    <row r="190" spans="1:10" x14ac:dyDescent="0.25">
      <c r="A190" s="7"/>
      <c r="B190" s="1" t="s">
        <v>19</v>
      </c>
      <c r="C190" s="2"/>
      <c r="D190" s="34"/>
      <c r="E190" s="17"/>
      <c r="F190" s="26"/>
      <c r="G190" s="17"/>
      <c r="H190" s="17"/>
      <c r="I190" s="17"/>
      <c r="J190" s="18"/>
    </row>
    <row r="191" spans="1:10" x14ac:dyDescent="0.25">
      <c r="A191" s="7"/>
      <c r="B191" s="1" t="s">
        <v>25</v>
      </c>
      <c r="C191" s="2"/>
      <c r="D191" s="34"/>
      <c r="E191" s="17"/>
      <c r="F191" s="26"/>
      <c r="G191" s="17"/>
      <c r="H191" s="17"/>
      <c r="I191" s="17"/>
      <c r="J191" s="18"/>
    </row>
    <row r="192" spans="1:10" x14ac:dyDescent="0.25">
      <c r="A192" s="7"/>
      <c r="B192" s="1" t="s">
        <v>21</v>
      </c>
      <c r="C192" s="2"/>
      <c r="D192" s="34"/>
      <c r="E192" s="17"/>
      <c r="F192" s="26"/>
      <c r="G192" s="17"/>
      <c r="H192" s="17"/>
      <c r="I192" s="17"/>
      <c r="J192" s="18"/>
    </row>
    <row r="193" spans="1:10" x14ac:dyDescent="0.25">
      <c r="A193" s="7"/>
      <c r="B193" s="29"/>
      <c r="C193" s="29"/>
      <c r="D193" s="37"/>
      <c r="E193" s="30"/>
      <c r="F193" s="31"/>
      <c r="G193" s="30"/>
      <c r="H193" s="30"/>
      <c r="I193" s="30"/>
      <c r="J193" s="32"/>
    </row>
    <row r="194" spans="1:10" ht="15.75" thickBot="1" x14ac:dyDescent="0.3">
      <c r="A194" s="8"/>
      <c r="B194" s="9"/>
      <c r="C194" s="9"/>
      <c r="D194" s="35"/>
      <c r="E194" s="19"/>
      <c r="F194" s="27"/>
      <c r="G194" s="19"/>
      <c r="H194" s="19"/>
      <c r="I194" s="19"/>
      <c r="J194" s="20"/>
    </row>
    <row r="196" spans="1:10" x14ac:dyDescent="0.25">
      <c r="A196" t="s">
        <v>0</v>
      </c>
      <c r="B196" s="38" t="s">
        <v>33</v>
      </c>
      <c r="C196" s="39"/>
      <c r="D196" s="40"/>
      <c r="E196" t="s">
        <v>22</v>
      </c>
      <c r="F196" s="24"/>
      <c r="I196" t="s">
        <v>1</v>
      </c>
      <c r="J196" s="68">
        <v>10</v>
      </c>
    </row>
    <row r="197" spans="1:10" ht="15.75" thickBot="1" x14ac:dyDescent="0.3"/>
    <row r="198" spans="1:10" ht="15.75" thickBot="1" x14ac:dyDescent="0.3">
      <c r="A198" s="12" t="s">
        <v>2</v>
      </c>
      <c r="B198" s="13" t="s">
        <v>3</v>
      </c>
      <c r="C198" s="13" t="s">
        <v>26</v>
      </c>
      <c r="D198" s="13" t="s">
        <v>4</v>
      </c>
      <c r="E198" s="13" t="s">
        <v>27</v>
      </c>
      <c r="F198" s="13" t="s">
        <v>5</v>
      </c>
      <c r="G198" s="13" t="s">
        <v>6</v>
      </c>
      <c r="H198" s="13" t="s">
        <v>7</v>
      </c>
      <c r="I198" s="13" t="s">
        <v>8</v>
      </c>
      <c r="J198" s="14" t="s">
        <v>9</v>
      </c>
    </row>
    <row r="199" spans="1:10" x14ac:dyDescent="0.25">
      <c r="A199" s="4" t="s">
        <v>10</v>
      </c>
      <c r="B199" s="5" t="s">
        <v>11</v>
      </c>
      <c r="C199" s="6"/>
      <c r="D199" s="33"/>
      <c r="E199" s="15"/>
      <c r="F199" s="25"/>
      <c r="G199" s="15"/>
      <c r="H199" s="15"/>
      <c r="I199" s="15"/>
      <c r="J199" s="16"/>
    </row>
    <row r="200" spans="1:10" x14ac:dyDescent="0.25">
      <c r="A200" s="7"/>
      <c r="B200" s="1" t="s">
        <v>12</v>
      </c>
      <c r="C200" s="2"/>
      <c r="D200" s="34"/>
      <c r="E200" s="17"/>
      <c r="F200" s="26"/>
      <c r="G200" s="17"/>
      <c r="H200" s="17"/>
      <c r="I200" s="17"/>
      <c r="J200" s="18"/>
    </row>
    <row r="201" spans="1:10" x14ac:dyDescent="0.25">
      <c r="A201" s="7"/>
      <c r="B201" s="1" t="s">
        <v>24</v>
      </c>
      <c r="C201" s="2"/>
      <c r="D201" s="34"/>
      <c r="E201" s="17"/>
      <c r="F201" s="26"/>
      <c r="G201" s="17"/>
      <c r="H201" s="17"/>
      <c r="I201" s="17"/>
      <c r="J201" s="18"/>
    </row>
    <row r="202" spans="1:10" x14ac:dyDescent="0.25">
      <c r="A202" s="7"/>
      <c r="B202" s="2"/>
      <c r="C202" s="2"/>
      <c r="D202" s="34"/>
      <c r="E202" s="17"/>
      <c r="F202" s="26"/>
      <c r="G202" s="17"/>
      <c r="H202" s="17"/>
      <c r="I202" s="17"/>
      <c r="J202" s="18"/>
    </row>
    <row r="203" spans="1:10" ht="15.75" thickBot="1" x14ac:dyDescent="0.3">
      <c r="A203" s="8"/>
      <c r="B203" s="9"/>
      <c r="C203" s="9"/>
      <c r="D203" s="35"/>
      <c r="E203" s="19"/>
      <c r="F203" s="27"/>
      <c r="G203" s="19"/>
      <c r="H203" s="19"/>
      <c r="I203" s="19"/>
      <c r="J203" s="20"/>
    </row>
    <row r="204" spans="1:10" x14ac:dyDescent="0.25">
      <c r="A204" s="4" t="s">
        <v>13</v>
      </c>
      <c r="B204" s="11" t="s">
        <v>20</v>
      </c>
      <c r="C204" s="6"/>
      <c r="D204" s="33"/>
      <c r="E204" s="15"/>
      <c r="F204" s="25"/>
      <c r="G204" s="15"/>
      <c r="H204" s="15"/>
      <c r="I204" s="15"/>
      <c r="J204" s="16"/>
    </row>
    <row r="205" spans="1:10" x14ac:dyDescent="0.25">
      <c r="A205" s="7"/>
      <c r="B205" s="2"/>
      <c r="C205" s="2"/>
      <c r="D205" s="34"/>
      <c r="E205" s="17"/>
      <c r="F205" s="26"/>
      <c r="G205" s="17"/>
      <c r="H205" s="17"/>
      <c r="I205" s="17"/>
      <c r="J205" s="18"/>
    </row>
    <row r="206" spans="1:10" ht="15.75" thickBot="1" x14ac:dyDescent="0.3">
      <c r="A206" s="8"/>
      <c r="B206" s="9"/>
      <c r="C206" s="9"/>
      <c r="D206" s="35"/>
      <c r="E206" s="19"/>
      <c r="F206" s="27"/>
      <c r="G206" s="19"/>
      <c r="H206" s="19"/>
      <c r="I206" s="19"/>
      <c r="J206" s="20"/>
    </row>
    <row r="207" spans="1:10" x14ac:dyDescent="0.25">
      <c r="A207" s="7" t="s">
        <v>14</v>
      </c>
      <c r="B207" s="10" t="s">
        <v>15</v>
      </c>
      <c r="C207" s="3"/>
      <c r="D207" s="36"/>
      <c r="E207" s="21"/>
      <c r="F207" s="28"/>
      <c r="G207" s="21"/>
      <c r="H207" s="21"/>
      <c r="I207" s="21"/>
      <c r="J207" s="22"/>
    </row>
    <row r="208" spans="1:10" x14ac:dyDescent="0.25">
      <c r="A208" s="7"/>
      <c r="B208" s="1" t="s">
        <v>16</v>
      </c>
      <c r="C208" s="2"/>
      <c r="D208" s="34"/>
      <c r="E208" s="17"/>
      <c r="F208" s="26"/>
      <c r="G208" s="17"/>
      <c r="H208" s="17"/>
      <c r="I208" s="17"/>
      <c r="J208" s="18"/>
    </row>
    <row r="209" spans="1:10" x14ac:dyDescent="0.25">
      <c r="A209" s="7"/>
      <c r="B209" s="1" t="s">
        <v>17</v>
      </c>
      <c r="C209" s="2"/>
      <c r="D209" s="34"/>
      <c r="E209" s="17"/>
      <c r="F209" s="26"/>
      <c r="G209" s="17"/>
      <c r="H209" s="17"/>
      <c r="I209" s="17"/>
      <c r="J209" s="18"/>
    </row>
    <row r="210" spans="1:10" x14ac:dyDescent="0.25">
      <c r="A210" s="7"/>
      <c r="B210" s="1" t="s">
        <v>18</v>
      </c>
      <c r="C210" s="2"/>
      <c r="D210" s="34"/>
      <c r="E210" s="17"/>
      <c r="F210" s="26"/>
      <c r="G210" s="17"/>
      <c r="H210" s="17"/>
      <c r="I210" s="17"/>
      <c r="J210" s="18"/>
    </row>
    <row r="211" spans="1:10" x14ac:dyDescent="0.25">
      <c r="A211" s="7"/>
      <c r="B211" s="1" t="s">
        <v>19</v>
      </c>
      <c r="C211" s="2"/>
      <c r="D211" s="34"/>
      <c r="E211" s="17"/>
      <c r="F211" s="26"/>
      <c r="G211" s="17"/>
      <c r="H211" s="17"/>
      <c r="I211" s="17"/>
      <c r="J211" s="18"/>
    </row>
    <row r="212" spans="1:10" x14ac:dyDescent="0.25">
      <c r="A212" s="7"/>
      <c r="B212" s="1" t="s">
        <v>25</v>
      </c>
      <c r="C212" s="2"/>
      <c r="D212" s="34"/>
      <c r="E212" s="17"/>
      <c r="F212" s="26"/>
      <c r="G212" s="17"/>
      <c r="H212" s="17"/>
      <c r="I212" s="17"/>
      <c r="J212" s="18"/>
    </row>
    <row r="213" spans="1:10" x14ac:dyDescent="0.25">
      <c r="A213" s="7"/>
      <c r="B213" s="1" t="s">
        <v>21</v>
      </c>
      <c r="C213" s="2"/>
      <c r="D213" s="34"/>
      <c r="E213" s="17"/>
      <c r="F213" s="26"/>
      <c r="G213" s="17"/>
      <c r="H213" s="17"/>
      <c r="I213" s="17"/>
      <c r="J213" s="18"/>
    </row>
    <row r="214" spans="1:10" x14ac:dyDescent="0.25">
      <c r="A214" s="7"/>
      <c r="B214" s="29"/>
      <c r="C214" s="29"/>
      <c r="D214" s="37"/>
      <c r="E214" s="30"/>
      <c r="F214" s="31"/>
      <c r="G214" s="30"/>
      <c r="H214" s="30"/>
      <c r="I214" s="30"/>
      <c r="J214" s="32"/>
    </row>
    <row r="215" spans="1:10" ht="15.75" thickBot="1" x14ac:dyDescent="0.3">
      <c r="A215" s="8"/>
      <c r="B215" s="9"/>
      <c r="C215" s="9"/>
      <c r="D215" s="35"/>
      <c r="E215" s="19"/>
      <c r="F215" s="27"/>
      <c r="G215" s="19"/>
      <c r="H215" s="19"/>
      <c r="I215" s="19"/>
      <c r="J215" s="20"/>
    </row>
  </sheetData>
  <mergeCells count="10">
    <mergeCell ref="B133:D133"/>
    <mergeCell ref="B154:D154"/>
    <mergeCell ref="B175:D175"/>
    <mergeCell ref="B196:D196"/>
    <mergeCell ref="B1:D1"/>
    <mergeCell ref="B22:D22"/>
    <mergeCell ref="B49:D49"/>
    <mergeCell ref="B70:D70"/>
    <mergeCell ref="B91:D91"/>
    <mergeCell ref="B112:D1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2021-08-30T03:39:23Z</cp:lastPrinted>
  <dcterms:created xsi:type="dcterms:W3CDTF">2015-06-05T18:19:34Z</dcterms:created>
  <dcterms:modified xsi:type="dcterms:W3CDTF">2021-08-30T03:46:31Z</dcterms:modified>
</cp:coreProperties>
</file>